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I:\BR_Accountant-General\10. MFMA Implementation\MFMA Filing\Correspondence &amp; Queries\Wayne Folder\CD MFMA\UIFW work\State of UIFW docs\Letters send by LGBA)\July 2026 s216 docs\"/>
    </mc:Choice>
  </mc:AlternateContent>
  <xr:revisionPtr revIDLastSave="0" documentId="8_{7C0E3F67-FB77-4720-9FC8-7EB3D38492F1}" xr6:coauthVersionLast="47" xr6:coauthVersionMax="47" xr10:uidLastSave="{00000000-0000-0000-0000-000000000000}"/>
  <bookViews>
    <workbookView xWindow="-110" yWindow="-110" windowWidth="19420" windowHeight="11500" activeTab="3" xr2:uid="{1F85A783-3984-45AC-989F-601C9FD363A4}"/>
  </bookViews>
  <sheets>
    <sheet name="Province Count" sheetId="6" r:id="rId1"/>
    <sheet name="W4_3" sheetId="3" state="hidden" r:id="rId2"/>
    <sheet name="W4_4" sheetId="4" state="hidden" r:id="rId3"/>
    <sheet name="Affected Municipalities by s216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5" l="1"/>
  <c r="G83" i="5"/>
  <c r="H83" i="5"/>
  <c r="I83" i="5"/>
  <c r="J83" i="5"/>
  <c r="K83" i="5"/>
  <c r="D83" i="5"/>
  <c r="D79" i="5"/>
  <c r="D66" i="5"/>
  <c r="E54" i="5"/>
  <c r="F54" i="5"/>
  <c r="H54" i="5"/>
  <c r="I54" i="5"/>
  <c r="D54" i="5"/>
  <c r="H50" i="5"/>
  <c r="I50" i="5"/>
  <c r="D50" i="5"/>
  <c r="H44" i="5"/>
  <c r="I44" i="5"/>
  <c r="K44" i="5"/>
  <c r="D44" i="5"/>
  <c r="G36" i="5"/>
  <c r="H36" i="5"/>
  <c r="I36" i="5"/>
  <c r="D36" i="5"/>
  <c r="D29" i="5"/>
  <c r="D12" i="5"/>
  <c r="F82" i="5"/>
  <c r="F81" i="5"/>
  <c r="F80" i="5"/>
  <c r="F78" i="5"/>
  <c r="F77" i="5"/>
  <c r="F76" i="5"/>
  <c r="F75" i="5"/>
  <c r="F70" i="5"/>
  <c r="F67" i="5"/>
  <c r="F64" i="5"/>
  <c r="F62" i="5"/>
  <c r="E58" i="5"/>
  <c r="F57" i="5"/>
  <c r="F49" i="5"/>
  <c r="E49" i="5"/>
  <c r="F48" i="5"/>
  <c r="F45" i="5"/>
  <c r="F43" i="5"/>
  <c r="E43" i="5"/>
  <c r="F41" i="5"/>
  <c r="E41" i="5"/>
  <c r="F39" i="5"/>
  <c r="E39" i="5"/>
  <c r="F38" i="5"/>
  <c r="E38" i="5"/>
  <c r="E37" i="5"/>
  <c r="F34" i="5"/>
  <c r="F33" i="5"/>
  <c r="F32" i="5"/>
  <c r="F31" i="5"/>
  <c r="F30" i="5"/>
  <c r="E30" i="5"/>
  <c r="F28" i="5"/>
  <c r="F27" i="5"/>
  <c r="E25" i="5"/>
  <c r="F24" i="5"/>
  <c r="F23" i="5"/>
  <c r="F22" i="5"/>
  <c r="F21" i="5"/>
  <c r="F20" i="5"/>
  <c r="E17" i="5"/>
  <c r="F15" i="5"/>
  <c r="F14" i="5"/>
  <c r="F13" i="5"/>
  <c r="E13" i="5"/>
  <c r="F9" i="5"/>
  <c r="F8" i="5"/>
  <c r="F7" i="5"/>
  <c r="F6" i="5"/>
  <c r="I11" i="5"/>
  <c r="J11" i="5"/>
  <c r="H14" i="5"/>
  <c r="J14" i="5"/>
  <c r="G15" i="5"/>
  <c r="H15" i="5"/>
  <c r="I15" i="5"/>
  <c r="J15" i="5"/>
  <c r="K15" i="5"/>
  <c r="G16" i="5"/>
  <c r="H16" i="5"/>
  <c r="J16" i="5"/>
  <c r="G18" i="5"/>
  <c r="H18" i="5"/>
  <c r="I18" i="5"/>
  <c r="H19" i="5"/>
  <c r="J19" i="5"/>
  <c r="K20" i="5"/>
  <c r="H23" i="5"/>
  <c r="I23" i="5"/>
  <c r="I25" i="5"/>
  <c r="I26" i="5"/>
  <c r="J26" i="5"/>
  <c r="H27" i="5"/>
  <c r="I27" i="5"/>
  <c r="H28" i="5"/>
  <c r="I28" i="5"/>
  <c r="J28" i="5"/>
  <c r="J30" i="5"/>
  <c r="K30" i="5"/>
  <c r="K32" i="5"/>
  <c r="K34" i="5"/>
  <c r="K35" i="5"/>
  <c r="G37" i="5"/>
  <c r="J39" i="5"/>
  <c r="J40" i="5"/>
  <c r="J42" i="5"/>
  <c r="J46" i="5"/>
  <c r="K47" i="5"/>
  <c r="G48" i="5"/>
  <c r="K51" i="5"/>
  <c r="G52" i="5"/>
  <c r="J53" i="5"/>
  <c r="J55" i="5"/>
  <c r="K56" i="5"/>
  <c r="J59" i="5"/>
  <c r="G60" i="5"/>
  <c r="H60" i="5"/>
  <c r="H61" i="5"/>
  <c r="J62" i="5"/>
  <c r="H63" i="5"/>
  <c r="I63" i="5"/>
  <c r="K65" i="5"/>
  <c r="G68" i="5"/>
  <c r="I68" i="5"/>
  <c r="H69" i="5"/>
  <c r="G71" i="5"/>
  <c r="H71" i="5"/>
  <c r="I71" i="5"/>
  <c r="K72" i="5"/>
  <c r="G73" i="5"/>
  <c r="H73" i="5"/>
  <c r="G74" i="5"/>
  <c r="H74" i="5"/>
  <c r="I74" i="5"/>
  <c r="G77" i="5"/>
  <c r="K77" i="5"/>
  <c r="J78" i="5"/>
  <c r="E108" i="4"/>
  <c r="E117" i="4" s="1"/>
  <c r="E91" i="4"/>
  <c r="E77" i="4"/>
  <c r="E70" i="4"/>
  <c r="E62" i="4"/>
  <c r="E44" i="4"/>
  <c r="E36" i="4"/>
  <c r="E17" i="4"/>
  <c r="K12" i="5" l="1"/>
  <c r="H12" i="5"/>
  <c r="D12" i="6"/>
  <c r="F12" i="6"/>
  <c r="G12" i="6"/>
  <c r="H12" i="6"/>
  <c r="I12" i="6"/>
  <c r="J12" i="6"/>
  <c r="D9" i="6"/>
  <c r="E9" i="6"/>
  <c r="G9" i="6"/>
  <c r="H9" i="6"/>
  <c r="G6" i="6"/>
  <c r="C4" i="6"/>
  <c r="G8" i="6"/>
  <c r="H8" i="6"/>
  <c r="G7" i="6"/>
  <c r="H7" i="6"/>
  <c r="J7" i="6"/>
  <c r="F6" i="6"/>
  <c r="H6" i="6"/>
  <c r="C6" i="6"/>
  <c r="C5" i="6"/>
  <c r="C12" i="6"/>
  <c r="C11" i="6"/>
  <c r="C10" i="6"/>
  <c r="C9" i="6"/>
  <c r="C8" i="6"/>
  <c r="C7" i="6"/>
  <c r="D85" i="5"/>
  <c r="F83" i="5"/>
  <c r="E12" i="6" s="1"/>
  <c r="E79" i="5"/>
  <c r="D11" i="6" s="1"/>
  <c r="F79" i="5"/>
  <c r="E11" i="6" s="1"/>
  <c r="G79" i="5"/>
  <c r="F11" i="6" s="1"/>
  <c r="H79" i="5"/>
  <c r="G11" i="6" s="1"/>
  <c r="I79" i="5"/>
  <c r="H11" i="6" s="1"/>
  <c r="J79" i="5"/>
  <c r="I11" i="6" s="1"/>
  <c r="K79" i="5"/>
  <c r="J11" i="6" s="1"/>
  <c r="E66" i="5"/>
  <c r="D10" i="6" s="1"/>
  <c r="F66" i="5"/>
  <c r="E10" i="6" s="1"/>
  <c r="G66" i="5"/>
  <c r="F10" i="6" s="1"/>
  <c r="H66" i="5"/>
  <c r="G10" i="6" s="1"/>
  <c r="I66" i="5"/>
  <c r="H10" i="6" s="1"/>
  <c r="J66" i="5"/>
  <c r="I10" i="6" s="1"/>
  <c r="K66" i="5"/>
  <c r="J10" i="6" s="1"/>
  <c r="G54" i="5"/>
  <c r="F9" i="6" s="1"/>
  <c r="J54" i="5"/>
  <c r="I9" i="6" s="1"/>
  <c r="K54" i="5"/>
  <c r="J9" i="6" s="1"/>
  <c r="E50" i="5"/>
  <c r="D8" i="6" s="1"/>
  <c r="F50" i="5"/>
  <c r="E8" i="6" s="1"/>
  <c r="G50" i="5"/>
  <c r="F8" i="6" s="1"/>
  <c r="J50" i="5"/>
  <c r="I8" i="6" s="1"/>
  <c r="K50" i="5"/>
  <c r="J8" i="6" s="1"/>
  <c r="E44" i="5"/>
  <c r="D7" i="6" s="1"/>
  <c r="F44" i="5"/>
  <c r="E7" i="6" s="1"/>
  <c r="G44" i="5"/>
  <c r="F7" i="6" s="1"/>
  <c r="J44" i="5"/>
  <c r="I7" i="6" s="1"/>
  <c r="E36" i="5"/>
  <c r="D6" i="6" s="1"/>
  <c r="F36" i="5"/>
  <c r="E6" i="6" s="1"/>
  <c r="J36" i="5"/>
  <c r="I6" i="6" s="1"/>
  <c r="K36" i="5"/>
  <c r="J6" i="6" s="1"/>
  <c r="H29" i="5"/>
  <c r="G5" i="6" s="1"/>
  <c r="F12" i="5"/>
  <c r="E4" i="6" s="1"/>
  <c r="G12" i="5"/>
  <c r="F4" i="6" s="1"/>
  <c r="J12" i="5"/>
  <c r="I4" i="6" s="1"/>
  <c r="G29" i="5"/>
  <c r="F5" i="6" s="1"/>
  <c r="I29" i="5"/>
  <c r="H5" i="6" s="1"/>
  <c r="K29" i="5"/>
  <c r="E12" i="5"/>
  <c r="D4" i="6" s="1"/>
  <c r="E29" i="5"/>
  <c r="D5" i="6" s="1"/>
  <c r="J29" i="5"/>
  <c r="I5" i="6" s="1"/>
  <c r="I12" i="5"/>
  <c r="H4" i="6" s="1"/>
  <c r="F29" i="5"/>
  <c r="E5" i="6" s="1"/>
  <c r="J4" i="6" l="1"/>
  <c r="G4" i="6"/>
  <c r="K85" i="5"/>
  <c r="J5" i="6"/>
  <c r="D13" i="6"/>
  <c r="H85" i="5"/>
  <c r="H13" i="6"/>
  <c r="F85" i="5"/>
  <c r="F13" i="6"/>
  <c r="G85" i="5"/>
  <c r="J85" i="5"/>
  <c r="E85" i="5"/>
  <c r="E13" i="6"/>
  <c r="I85" i="5"/>
  <c r="I13" i="6"/>
  <c r="C13" i="6"/>
  <c r="G13" i="6" l="1"/>
  <c r="J13" i="6"/>
</calcChain>
</file>

<file path=xl/sharedStrings.xml><?xml version="1.0" encoding="utf-8"?>
<sst xmlns="http://schemas.openxmlformats.org/spreadsheetml/2006/main" count="1587" uniqueCount="636">
  <si>
    <t>Total Creditors</t>
  </si>
  <si>
    <t xml:space="preserve">Eskom </t>
  </si>
  <si>
    <t>Water Boards</t>
  </si>
  <si>
    <t>Eastern Cape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</si>
  <si>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</si>
  <si>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</si>
  <si>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</si>
  <si>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</si>
  <si>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</si>
  <si>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</si>
  <si>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</si>
  <si>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Western Cape</t>
  </si>
  <si>
    <t>Total</t>
  </si>
  <si>
    <t>2. Total creditors reported by municipalties in terms of section 71 of the MFMA</t>
  </si>
  <si>
    <t>Source: National Treasury, Auditor General of South Africa, The Financial Sector Conduct Authority and South African Revenue Services</t>
  </si>
  <si>
    <t>Auditor
General of
South Africa</t>
  </si>
  <si>
    <t>South African
Revenue
Services</t>
  </si>
  <si>
    <t>Municipality</t>
  </si>
  <si>
    <t xml:space="preserve">Financial Sector 
Conduct 
Authority 
(Pension funds) </t>
  </si>
  <si>
    <t>Category (R thousand)</t>
  </si>
  <si>
    <t>EASTERN CAPE</t>
  </si>
  <si>
    <t/>
  </si>
  <si>
    <t>A</t>
  </si>
  <si>
    <t>BUF</t>
  </si>
  <si>
    <t>Buffalo City</t>
  </si>
  <si>
    <t>NMA</t>
  </si>
  <si>
    <t>Nelson Mandela Bay</t>
  </si>
  <si>
    <t>B</t>
  </si>
  <si>
    <t>EC101</t>
  </si>
  <si>
    <t>Dr Beyers Naude</t>
  </si>
  <si>
    <t>EC102</t>
  </si>
  <si>
    <t>Blue Crane Route</t>
  </si>
  <si>
    <t>EC104</t>
  </si>
  <si>
    <t>Makana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</si>
  <si>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</si>
  <si>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</si>
  <si>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</si>
  <si>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</si>
  <si>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</si>
  <si>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</si>
  <si>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</si>
  <si>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</si>
  <si>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</si>
  <si>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</si>
  <si>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 
District Municipality</t>
  </si>
  <si>
    <t>Total: Sarah Baartman Municipalities</t>
  </si>
  <si>
    <t>EC121</t>
  </si>
  <si>
    <t>Mbhashe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</si>
  <si>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</si>
  <si>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</si>
  <si>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</si>
  <si>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</si>
  <si>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</si>
  <si>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</si>
  <si>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</si>
  <si>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</si>
  <si>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</si>
  <si>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</si>
  <si>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</si>
  <si>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 District
Municipality</t>
  </si>
  <si>
    <t>Total: Amathole
Municipalities</t>
  </si>
  <si>
    <t>EC131</t>
  </si>
  <si>
    <t>Inxuba Yethemba</t>
  </si>
  <si>
    <t>EC135</t>
  </si>
  <si>
    <t>Intsika Yethu</t>
  </si>
  <si>
    <t>EC136</t>
  </si>
  <si>
    <t>Emalahleni</t>
  </si>
  <si>
    <t>EC137</t>
  </si>
  <si>
    <t>Dr.A.B Xuma</t>
  </si>
  <si>
    <t>EC138</t>
  </si>
  <si>
    <t>Sakhisizwe</t>
  </si>
  <si>
    <t>EC139</t>
  </si>
  <si>
    <t>Enoch Mgijima</t>
  </si>
  <si>
    <t>DC13</t>
  </si>
  <si>
    <t>Chris Hani District
Municipality</t>
  </si>
  <si>
    <t>Total: Chris Hani Municipalities</t>
  </si>
  <si>
    <t>EC141</t>
  </si>
  <si>
    <t>Elundini</t>
  </si>
  <si>
    <t>EC142</t>
  </si>
  <si>
    <t>Senqu</t>
  </si>
  <si>
    <t>EC145</t>
  </si>
  <si>
    <t>Walter Sisulu</t>
  </si>
  <si>
    <t>DC14</t>
  </si>
  <si>
    <t>Joe Gqabi District 
Municipality</t>
  </si>
  <si>
    <t>Total: Joe Gqabi Municipalities</t>
  </si>
  <si>
    <t>EC153</t>
  </si>
  <si>
    <t>Ngquza Hill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</si>
  <si>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</si>
  <si>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</si>
  <si>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</si>
  <si>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</si>
  <si>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</si>
  <si>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</si>
  <si>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</si>
  <si>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</si>
  <si>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</si>
  <si>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O.R. Tambo District
Municipality</t>
  </si>
  <si>
    <t>Total: O.R.Tambo Municipalities</t>
  </si>
  <si>
    <t>EC441</t>
  </si>
  <si>
    <t>Matatiele</t>
  </si>
  <si>
    <t>EC442</t>
  </si>
  <si>
    <t>Umzimvubu</t>
  </si>
  <si>
    <t>EC443</t>
  </si>
  <si>
    <t>Winnie Madikizela-
Mandela</t>
  </si>
  <si>
    <t>EC444</t>
  </si>
  <si>
    <t>Ntabankulu</t>
  </si>
  <si>
    <t>DC44</t>
  </si>
  <si>
    <t>Alfred Nzo District
Municipality</t>
  </si>
  <si>
    <t>Total: Alfred 
Nzo 
Municipalities</t>
  </si>
  <si>
    <t>Total: Eastern Cape Municipalities</t>
  </si>
  <si>
    <t>FREE STATE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</si>
  <si>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</si>
  <si>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</si>
  <si>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</si>
  <si>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</si>
  <si>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</si>
  <si>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</si>
  <si>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</si>
  <si>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</si>
  <si>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</si>
  <si>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 District Municipality</t>
  </si>
  <si>
    <t>Total: Xhariep Municipalities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</si>
  <si>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</si>
  <si>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</si>
  <si>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</si>
  <si>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</si>
  <si>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</si>
  <si>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</si>
  <si>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</si>
  <si>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</si>
  <si>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</si>
  <si>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</si>
  <si>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DC18</t>
  </si>
  <si>
    <t>Lejweleputswa District
Municipality</t>
  </si>
  <si>
    <t>Total: Lejweleputswa Municipalities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</si>
  <si>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</si>
  <si>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</si>
  <si>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</si>
  <si>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</si>
  <si>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</si>
  <si>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</si>
  <si>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</si>
  <si>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</si>
  <si>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</si>
  <si>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</si>
  <si>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</si>
  <si>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</si>
  <si>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</si>
  <si>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 
District Municipality</t>
  </si>
  <si>
    <t>Total: Thabo Mofutsanyana Municipalities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</si>
  <si>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</si>
  <si>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</si>
  <si>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</si>
  <si>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</si>
  <si>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</si>
  <si>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</si>
  <si>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</si>
  <si>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</si>
  <si>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</si>
  <si>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 District
Municipality</t>
  </si>
  <si>
    <t>Total: Fezile Dabi Municipalities</t>
  </si>
  <si>
    <t>Total: Free State Municipalities</t>
  </si>
  <si>
    <t>GAUTENG</t>
  </si>
  <si>
    <t>EKU</t>
  </si>
  <si>
    <t>City of Ekurhuleni</t>
  </si>
  <si>
    <t>JHB</t>
  </si>
  <si>
    <t>City of Johannesburg</t>
  </si>
  <si>
    <t>TSH</t>
  </si>
  <si>
    <t>City of Tshwane</t>
  </si>
  <si>
    <t>GT421</t>
  </si>
  <si>
    <t>Emfuleni</t>
  </si>
  <si>
    <t>GT422</t>
  </si>
  <si>
    <t>Midvaal</t>
  </si>
  <si>
    <t>GT423</t>
  </si>
  <si>
    <t>Lesedi</t>
  </si>
  <si>
    <t>DC42</t>
  </si>
  <si>
    <t>Sedibeng District 
Municipality</t>
  </si>
  <si>
    <t>Total: Sedibeng Municipalities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</si>
  <si>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</si>
  <si>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</si>
  <si>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</si>
  <si>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</si>
  <si>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</si>
  <si>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</si>
  <si>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</si>
  <si>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 District
Municipality</t>
  </si>
  <si>
    <t>Total: West Rand Municipalities</t>
  </si>
  <si>
    <t>Total: Gauteng Municipalities</t>
  </si>
  <si>
    <t>KWAZULU-NATAL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</si>
  <si>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</si>
  <si>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</si>
  <si>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</si>
  <si>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</si>
  <si>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</si>
  <si>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</si>
  <si>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</si>
  <si>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</si>
  <si>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</si>
  <si>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</si>
  <si>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</si>
  <si>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 District Municipality</t>
  </si>
  <si>
    <t>Total: Ugu Municipalities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</si>
  <si>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</si>
  <si>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</si>
  <si>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</si>
  <si>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</si>
  <si>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</si>
  <si>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</si>
  <si>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</si>
  <si>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</si>
  <si>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</si>
  <si>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</si>
  <si>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</si>
  <si>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</si>
  <si>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</si>
  <si>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</si>
  <si>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</si>
  <si>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 District
Municipality</t>
  </si>
  <si>
    <t>Total: uMgungundlovu Municipalities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</si>
  <si>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</si>
  <si>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</si>
  <si>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</si>
  <si>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</si>
  <si>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</si>
  <si>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</si>
  <si>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</si>
  <si>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 District 
Municipality</t>
  </si>
  <si>
    <t>Total: uThukela Municipalities</t>
  </si>
  <si>
    <t>KZN241</t>
  </si>
  <si>
    <t>eNdumeni</t>
  </si>
  <si>
    <t>KZN242</t>
  </si>
  <si>
    <t>Nquthu</t>
  </si>
  <si>
    <t>KZN244</t>
  </si>
  <si>
    <t>uMsinga</t>
  </si>
  <si>
    <t>KZN245</t>
  </si>
  <si>
    <t>uMvoti</t>
  </si>
  <si>
    <t>DC24</t>
  </si>
  <si>
    <t>uMzinyathi District
Municipality</t>
  </si>
  <si>
    <t>Total: uMzinyathi Municipalities</t>
  </si>
  <si>
    <t>KZN252</t>
  </si>
  <si>
    <t>Newcastle</t>
  </si>
  <si>
    <t>KZN253</t>
  </si>
  <si>
    <t>eMadlangeni</t>
  </si>
  <si>
    <t>KZN254</t>
  </si>
  <si>
    <t>Dannhauser</t>
  </si>
  <si>
    <t>DC25</t>
  </si>
  <si>
    <t>Amajuba District 
Municipality</t>
  </si>
  <si>
    <t>Total: Amajuba Municipalities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</si>
  <si>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</si>
  <si>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</si>
  <si>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</si>
  <si>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</si>
  <si>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</si>
  <si>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</si>
  <si>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</si>
  <si>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</si>
  <si>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</si>
  <si>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</si>
  <si>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</si>
  <si>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 District 
Municipality</t>
  </si>
  <si>
    <t>Total: Zululand Municipalities</t>
  </si>
  <si>
    <t>KZN271</t>
  </si>
  <si>
    <t>uMhlabuyalingana</t>
  </si>
  <si>
    <t>KZN272</t>
  </si>
  <si>
    <t>Jozini</t>
  </si>
  <si>
    <t>KZN275</t>
  </si>
  <si>
    <t>Mtubatuba</t>
  </si>
  <si>
    <t>KZN276</t>
  </si>
  <si>
    <t>Big Five Hlabisa</t>
  </si>
  <si>
    <t>DC27</t>
  </si>
  <si>
    <t>uMkhanyakude District
Municipality</t>
  </si>
  <si>
    <t>Total: uMkhanyakude Municipalities</t>
  </si>
  <si>
    <t>KZN281</t>
  </si>
  <si>
    <t>uMfolozi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</si>
  <si>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</si>
  <si>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</si>
  <si>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</si>
  <si>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</si>
  <si>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</si>
  <si>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</si>
  <si>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</si>
  <si>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</si>
  <si>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</si>
  <si>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 District
Municipality</t>
  </si>
  <si>
    <t>Total: King Cetshwayo Municipalities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</si>
  <si>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</si>
  <si>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</si>
  <si>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</si>
  <si>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</si>
  <si>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</si>
  <si>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</si>
  <si>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</si>
  <si>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</si>
  <si>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</si>
  <si>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 District 
Municipality</t>
  </si>
  <si>
    <t>Total: iLembe Municipalities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</si>
  <si>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</si>
  <si>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</si>
  <si>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</si>
  <si>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</si>
  <si>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</si>
  <si>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</si>
  <si>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</si>
  <si>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
Zuma</t>
  </si>
  <si>
    <t>DC43</t>
  </si>
  <si>
    <t>Harry Gwala District 
Municipality</t>
  </si>
  <si>
    <t>Total: Harry Gwala Municipalities</t>
  </si>
  <si>
    <t>Total: KwaZulu-Natal Municipalities</t>
  </si>
  <si>
    <t>LIMPOPO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</si>
  <si>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</si>
  <si>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</si>
  <si>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</si>
  <si>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</si>
  <si>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</si>
  <si>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</si>
  <si>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</si>
  <si>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</si>
  <si>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</si>
  <si>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</si>
  <si>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</si>
  <si>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 District 
Municipality</t>
  </si>
  <si>
    <t>Total: Mopani Municipalities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</si>
  <si>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</si>
  <si>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</si>
  <si>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</si>
  <si>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</si>
  <si>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</si>
  <si>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</si>
  <si>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</si>
  <si>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</si>
  <si>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</si>
  <si>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 District 
Municipality</t>
  </si>
  <si>
    <t>Total: Vhembe Municipalities</t>
  </si>
  <si>
    <t>LIM351</t>
  </si>
  <si>
    <t>Blouberg</t>
  </si>
  <si>
    <t>LIM353</t>
  </si>
  <si>
    <t>Molemole</t>
  </si>
  <si>
    <t>LIM354</t>
  </si>
  <si>
    <t>Polokwane</t>
  </si>
  <si>
    <t>LIM355</t>
  </si>
  <si>
    <t>Lepele-Nkumpi</t>
  </si>
  <si>
    <t>DC35</t>
  </si>
  <si>
    <t>Capricorn District 
Municipality</t>
  </si>
  <si>
    <t>Total: Capricorn Municipalities</t>
  </si>
  <si>
    <t>LIM361</t>
  </si>
  <si>
    <t>Thabazimbi</t>
  </si>
  <si>
    <t>LIM362</t>
  </si>
  <si>
    <t>Lephalale</t>
  </si>
  <si>
    <t>LIM366</t>
  </si>
  <si>
    <t>Bela-Bela</t>
  </si>
  <si>
    <t>LIM367</t>
  </si>
  <si>
    <t>Mogalakwena</t>
  </si>
  <si>
    <t>LIM368</t>
  </si>
  <si>
    <t>Modimolle-Mookgopong</t>
  </si>
  <si>
    <t>DC36</t>
  </si>
  <si>
    <t>Waterberg District 
Municipality</t>
  </si>
  <si>
    <t>Total: Waterberg Municipalities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</si>
  <si>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</si>
  <si>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</si>
  <si>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</si>
  <si>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</si>
  <si>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</si>
  <si>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</si>
  <si>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</si>
  <si>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Fetakgomo Tubatse</t>
  </si>
  <si>
    <t>DC47</t>
  </si>
  <si>
    <t>Sekhukhune District 
Municipality</t>
  </si>
  <si>
    <t>Total: Sekhukhune Municipalities</t>
  </si>
  <si>
    <t>Total: Limpopo Municipalities</t>
  </si>
  <si>
    <t>MPUMALANGA</t>
  </si>
  <si>
    <t>MP301</t>
  </si>
  <si>
    <t>Chief Albert Luthuli</t>
  </si>
  <si>
    <t>MP302</t>
  </si>
  <si>
    <t>Msukaligwa</t>
  </si>
  <si>
    <t>MP303</t>
  </si>
  <si>
    <t>Mkhondo</t>
  </si>
  <si>
    <t>MP304</t>
  </si>
  <si>
    <t>Dr Pixley ka Isaka Seme</t>
  </si>
  <si>
    <t>MP305</t>
  </si>
  <si>
    <t>Lekwa</t>
  </si>
  <si>
    <t>MP306</t>
  </si>
  <si>
    <t>Dipaleseng</t>
  </si>
  <si>
    <t>MP307</t>
  </si>
  <si>
    <t>Govan Mbeki</t>
  </si>
  <si>
    <t>DC30</t>
  </si>
  <si>
    <t>Gert Sibande District 
Municipality</t>
  </si>
  <si>
    <t>Total: Gert Sibande Municipalities</t>
  </si>
  <si>
    <t>MP311</t>
  </si>
  <si>
    <t>Victor Khanye</t>
  </si>
  <si>
    <t>MP312</t>
  </si>
  <si>
    <t>MP313</t>
  </si>
  <si>
    <t>Steve Tshwete</t>
  </si>
  <si>
    <t>MP314</t>
  </si>
  <si>
    <t>Emakhazeni</t>
  </si>
  <si>
    <t>MP315</t>
  </si>
  <si>
    <t>Thembisile Hani</t>
  </si>
  <si>
    <t>MP316</t>
  </si>
  <si>
    <t>Dr JS Moroka</t>
  </si>
  <si>
    <t>DC31</t>
  </si>
  <si>
    <t>Nkangala District 
Municipality</t>
  </si>
  <si>
    <t>Total: Nkangala Municipalities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</si>
  <si>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</si>
  <si>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</si>
  <si>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</si>
  <si>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</si>
  <si>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</si>
  <si>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</si>
  <si>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</si>
  <si>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</si>
  <si>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</si>
  <si>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 District 
Municipality</t>
  </si>
  <si>
    <t>Total: Ehlanzeni Municipalities</t>
  </si>
  <si>
    <t>Total: Mpumalanga Municipalities</t>
  </si>
  <si>
    <t>NORTHERN CAPE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</si>
  <si>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</si>
  <si>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</si>
  <si>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</si>
  <si>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</si>
  <si>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</si>
  <si>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</si>
  <si>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</si>
  <si>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</si>
  <si>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</si>
  <si>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</si>
  <si>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</si>
  <si>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Khâi-Ma</t>
  </si>
  <si>
    <t>DC6</t>
  </si>
  <si>
    <t>Namakwa District
Municipality</t>
  </si>
  <si>
    <t>Total: Namakwa Municipalities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</si>
  <si>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</si>
  <si>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</si>
  <si>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</si>
  <si>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</si>
  <si>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</si>
  <si>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</si>
  <si>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</si>
  <si>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</si>
  <si>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</si>
  <si>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</si>
  <si>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</si>
  <si>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</si>
  <si>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</si>
  <si>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</si>
  <si>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</si>
  <si>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</si>
  <si>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</si>
  <si>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Pixley Ka Seme District 
Municipality</t>
  </si>
  <si>
    <t>Total: Pixley Ka Seme Municipalities</t>
  </si>
  <si>
    <t>NC082</t>
  </si>
  <si>
    <t>!Kai !Garib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</si>
  <si>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</si>
  <si>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</si>
  <si>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</si>
  <si>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</si>
  <si>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</si>
  <si>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</si>
  <si>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</si>
  <si>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</si>
  <si>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</si>
  <si>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Z.F. Mgcawu District
Municipality</t>
  </si>
  <si>
    <t>Total: Z.F. Mgcawu Municipalities</t>
  </si>
  <si>
    <t>NC091</t>
  </si>
  <si>
    <t>Sol Plaatjie</t>
  </si>
  <si>
    <t>NC092</t>
  </si>
  <si>
    <t>Dikgatlong</t>
  </si>
  <si>
    <t>NC093</t>
  </si>
  <si>
    <t>Magareng</t>
  </si>
  <si>
    <t>NC094</t>
  </si>
  <si>
    <t>Phokwane</t>
  </si>
  <si>
    <t>DC9</t>
  </si>
  <si>
    <t>Frances Baard District 
Municipality</t>
  </si>
  <si>
    <t>Total: Frances Baard Municipalities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</si>
  <si>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</si>
  <si>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</si>
  <si>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</si>
  <si>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</si>
  <si>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</si>
  <si>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</si>
  <si>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</si>
  <si>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 
District Municipality</t>
  </si>
  <si>
    <t>Total: John Taolo Gaetsewe Municipalities</t>
  </si>
  <si>
    <t>Total: Northern Cape Municipalities</t>
  </si>
  <si>
    <t>NORTH WEST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</si>
  <si>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</si>
  <si>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</si>
  <si>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</si>
  <si>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</si>
  <si>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</si>
  <si>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</si>
  <si>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</si>
  <si>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</si>
  <si>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</si>
  <si>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</si>
  <si>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</si>
  <si>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 
District Municipality</t>
  </si>
  <si>
    <t>Total: Bojanala Platinum Municipalities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</si>
  <si>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</si>
  <si>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</si>
  <si>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</si>
  <si>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</si>
  <si>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</si>
  <si>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</si>
  <si>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</si>
  <si>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</si>
  <si>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</si>
  <si>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</si>
  <si>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</si>
  <si>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 
District Municipality</t>
  </si>
  <si>
    <t>Total: Ngaka Modiri Molema Municipalities</t>
  </si>
  <si>
    <t>NW392</t>
  </si>
  <si>
    <t>Naledi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</si>
  <si>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</si>
  <si>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</si>
  <si>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</si>
  <si>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</si>
  <si>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</si>
  <si>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</si>
  <si>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</si>
  <si>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</si>
  <si>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</si>
  <si>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
Mompati District
Municipality</t>
  </si>
  <si>
    <t>Total: Dr Ruth Segomotsi Mompati Municipalities</t>
  </si>
  <si>
    <t>NW403</t>
  </si>
  <si>
    <t>City of Matlosana</t>
  </si>
  <si>
    <t>NW404</t>
  </si>
  <si>
    <t>Maquassi Hills</t>
  </si>
  <si>
    <t>b</t>
  </si>
  <si>
    <t>NW405</t>
  </si>
  <si>
    <t>JB Marks</t>
  </si>
  <si>
    <t>DC40</t>
  </si>
  <si>
    <t>Dr Kenneth Kaunda 
District Municipality</t>
  </si>
  <si>
    <t>Total: Dr Kenneth Kaunda Municipalities</t>
  </si>
  <si>
    <t>Total: North West Municipalities</t>
  </si>
  <si>
    <t>WESTERN CAPE</t>
  </si>
  <si>
    <t>CPT</t>
  </si>
  <si>
    <t>City of 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</si>
  <si>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</si>
  <si>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</si>
  <si>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</si>
  <si>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</si>
  <si>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</si>
  <si>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</si>
  <si>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</si>
  <si>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</si>
  <si>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</si>
  <si>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</si>
  <si>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</si>
  <si>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 District 
Municipality</t>
  </si>
  <si>
    <t>Total: West Coast Municipalities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</si>
  <si>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</si>
  <si>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</si>
  <si>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</si>
  <si>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</si>
  <si>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</si>
  <si>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</si>
  <si>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</si>
  <si>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</si>
  <si>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</si>
  <si>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</si>
  <si>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</si>
  <si>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District
Municipality</t>
  </si>
  <si>
    <t>Total: Cape Winelands Municipalities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</si>
  <si>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</si>
  <si>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</si>
  <si>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</si>
  <si>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</si>
  <si>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</si>
  <si>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</si>
  <si>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</si>
  <si>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</si>
  <si>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</si>
  <si>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 District 
Municipality</t>
  </si>
  <si>
    <t>Total: Overberg Municipalities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</si>
  <si>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</si>
  <si>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</si>
  <si>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</si>
  <si>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</si>
  <si>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</si>
  <si>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</si>
  <si>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</si>
  <si>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</si>
  <si>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</si>
  <si>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</si>
  <si>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</si>
  <si>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</si>
  <si>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</si>
  <si>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</si>
  <si>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</si>
  <si>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 District
Municipality</t>
  </si>
  <si>
    <t>Total: Garden Route Municipalities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</si>
  <si>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</si>
  <si>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</si>
  <si>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</si>
  <si>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</si>
  <si>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</si>
  <si>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</si>
  <si>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</si>
  <si>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 District 
Municipality</t>
  </si>
  <si>
    <t>Total: Central Karoo Municipalities</t>
  </si>
  <si>
    <t>Total: Western Cape Municipalities</t>
  </si>
  <si>
    <t>National Total</t>
  </si>
  <si>
    <t>1. Data reported in terms of sections 41 and 71 of the Municipal Finance Management Act (MFMA), and by third party creditors as at 31 December 2025</t>
  </si>
  <si>
    <t>3. Creditors reported by respective third party institutions, such as the Auditor General of South Africa, Financial Sector Conduct Authority and South African Revenue Services</t>
  </si>
  <si>
    <t>4. Creditors reported by bulk suppliers, including Eskom, the Department of Water and Sanitation, and Water Boards in terms of section 41 of the MFMA (overdue obligations)</t>
  </si>
  <si>
    <r>
      <t>Section 71 of MFMA</t>
    </r>
    <r>
      <rPr>
        <b/>
        <vertAlign val="superscript"/>
        <sz val="9"/>
        <color theme="0"/>
        <rFont val="Aptos Narrow"/>
        <family val="2"/>
        <scheme val="minor"/>
      </rPr>
      <t>2</t>
    </r>
  </si>
  <si>
    <r>
      <t>Third Party Creditors</t>
    </r>
    <r>
      <rPr>
        <b/>
        <vertAlign val="superscript"/>
        <sz val="9"/>
        <color theme="0"/>
        <rFont val="Aptos Narrow"/>
        <family val="2"/>
        <scheme val="minor"/>
      </rPr>
      <t>3</t>
    </r>
  </si>
  <si>
    <t>Unfunded 2025/26 Adjustment Budget</t>
  </si>
  <si>
    <t>UIFW</t>
  </si>
  <si>
    <t>Failure to address UIFWE and implement consequence management</t>
  </si>
  <si>
    <t>Unfunded</t>
  </si>
  <si>
    <t>Failure to implement consequence management</t>
  </si>
  <si>
    <t xml:space="preserve">Failure to address UIFWE </t>
  </si>
  <si>
    <t xml:space="preserve">Failure to address UIFWE and implement consequence management </t>
  </si>
  <si>
    <t>Total: Eastern Cape</t>
  </si>
  <si>
    <t>Total: Free State</t>
  </si>
  <si>
    <t>Total: Gauteng</t>
  </si>
  <si>
    <t>Total: KwaZulu-Natal</t>
  </si>
  <si>
    <t>Total: Limpopo</t>
  </si>
  <si>
    <t>Total: Mpumalanga</t>
  </si>
  <si>
    <t>Total: Nothern Cape</t>
  </si>
  <si>
    <t>Total: North West</t>
  </si>
  <si>
    <t>Total: Western Cape</t>
  </si>
  <si>
    <t>Count</t>
  </si>
  <si>
    <t>No.</t>
  </si>
  <si>
    <r>
      <t>Third Party Creditors</t>
    </r>
    <r>
      <rPr>
        <b/>
        <vertAlign val="superscript"/>
        <sz val="9"/>
        <color theme="0"/>
        <rFont val="Aptos Narrow"/>
        <family val="2"/>
      </rPr>
      <t>3</t>
    </r>
  </si>
  <si>
    <t>Bulk Creditors</t>
  </si>
  <si>
    <t>Total number of affected municipalities by province</t>
  </si>
  <si>
    <t>1. Data reported  by third party creditors as at 30 April 2026</t>
  </si>
  <si>
    <t>(R thousand)</t>
  </si>
  <si>
    <t xml:space="preserve">Category </t>
  </si>
  <si>
    <t>Auditor
General of
South Africa
30 April 2026</t>
  </si>
  <si>
    <t>Pension 
Fund
30 April 2026</t>
  </si>
  <si>
    <t>South African
Revenue
Services
30 April 2026</t>
  </si>
  <si>
    <t>Eskom 
31 March 2026</t>
  </si>
  <si>
    <t>Water Boards
31 March 2026</t>
  </si>
  <si>
    <t>UIFWE
30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</si>
</sst>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__);_*\ \-#,##0___);_(* &quot;–&quot;_____);_(@___)"/>
    <numFmt numFmtId="165" formatCode="_(* #,##0.0_________);_*\ \-#,##0.0_________);_(* &quot;–&quot;___________);_(@__________\)"/>
    <numFmt numFmtId="166" formatCode="_(* #,##0_);_*\ \-#,##0_);_(* &quot;–&quot;_);_(@_)"/>
    <numFmt numFmtId="167" formatCode="_(* #,##0_______);_*\ \-#,##0_______);_(* &quot;–&quot;_________);_(@_______)"/>
    <numFmt numFmtId="168" formatCode="_(* #,##0,_);_(* \(#,##0,\);_(* &quot;- &quot;?_);_(@_)"/>
  </numFmts>
  <fonts count="25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12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0"/>
      <name val="Aptos Narrow"/>
      <family val="2"/>
      <scheme val="minor"/>
    </font>
    <font>
      <b/>
      <sz val="8"/>
      <name val="Arial"/>
      <family val="2"/>
    </font>
    <font>
      <sz val="9"/>
      <name val="Aptos Narrow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9"/>
      <name val="Aptos Narrow"/>
      <family val="2"/>
      <scheme val="minor"/>
    </font>
    <font>
      <i/>
      <sz val="9"/>
      <name val="Aptos Narrow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vertAlign val="superscript"/>
      <sz val="9"/>
      <color theme="0"/>
      <name val="Aptos Narrow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theme="0"/>
      <name val="Aptos Narrow"/>
      <family val="2"/>
    </font>
    <font>
      <b/>
      <vertAlign val="superscript"/>
      <sz val="9"/>
      <color theme="0"/>
      <name val="Aptos Narrow"/>
      <family val="2"/>
    </font>
    <font>
      <sz val="9"/>
      <name val="Aptos Narrow"/>
      <family val="2"/>
    </font>
    <font>
      <b/>
      <sz val="9"/>
      <name val="Aptos Narrow"/>
      <family val="2"/>
    </font>
    <font>
      <sz val="9"/>
      <color indexed="8"/>
      <name val="Aptos Narrow"/>
      <family val="2"/>
    </font>
    <font>
      <b/>
      <sz val="9"/>
      <color rgb="FFFFFF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111A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rgb="FFB4111A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C00000"/>
      </bottom>
      <diagonal/>
    </border>
    <border>
      <left style="hair">
        <color theme="1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hair">
        <color theme="1"/>
      </right>
      <top/>
      <bottom style="thin">
        <color rgb="FFC00000"/>
      </bottom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/>
      <top/>
      <bottom style="thin">
        <color rgb="FFC00000"/>
      </bottom>
      <diagonal/>
    </border>
    <border>
      <left style="hair">
        <color theme="1"/>
      </left>
      <right style="thin">
        <color theme="1"/>
      </right>
      <top/>
      <bottom style="thin">
        <color rgb="FFC00000"/>
      </bottom>
      <diagonal/>
    </border>
    <border>
      <left/>
      <right/>
      <top style="thin">
        <color auto="1"/>
      </top>
      <bottom style="thin">
        <color rgb="FFB4111A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 style="thin">
        <color rgb="FFB4111A"/>
      </bottom>
      <diagonal/>
    </border>
    <border>
      <left style="thin">
        <color theme="1"/>
      </left>
      <right style="thin">
        <color theme="1"/>
      </right>
      <top/>
      <bottom style="hair">
        <color theme="0"/>
      </bottom>
      <diagonal/>
    </border>
    <border>
      <left style="thin">
        <color theme="1"/>
      </left>
      <right style="thin">
        <color theme="1"/>
      </right>
      <top style="hair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rgb="FFB4111A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rgb="FFB4111A"/>
      </bottom>
      <diagonal/>
    </border>
    <border>
      <left style="hair">
        <color auto="1"/>
      </left>
      <right/>
      <top style="thin">
        <color auto="1"/>
      </top>
      <bottom style="thin">
        <color rgb="FFB4111A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6" fillId="2" borderId="0" xfId="2" applyFont="1" applyFill="1" applyAlignment="1">
      <alignment vertical="center"/>
    </xf>
    <xf numFmtId="0" fontId="6" fillId="3" borderId="1" xfId="2" quotePrefix="1" applyFont="1" applyFill="1" applyBorder="1" applyAlignment="1">
      <alignment horizontal="center" wrapText="1"/>
    </xf>
    <xf numFmtId="0" fontId="6" fillId="2" borderId="0" xfId="2" applyFont="1" applyFill="1"/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164" fontId="8" fillId="0" borderId="0" xfId="1" applyNumberFormat="1" applyFont="1" applyAlignment="1">
      <alignment horizontal="right" vertical="top"/>
    </xf>
    <xf numFmtId="164" fontId="8" fillId="0" borderId="3" xfId="1" applyNumberFormat="1" applyFont="1" applyBorder="1" applyAlignment="1">
      <alignment horizontal="right" vertical="top"/>
    </xf>
    <xf numFmtId="164" fontId="8" fillId="0" borderId="4" xfId="1" applyNumberFormat="1" applyFont="1" applyBorder="1" applyAlignment="1">
      <alignment horizontal="right" vertical="top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vertical="top"/>
    </xf>
    <xf numFmtId="0" fontId="9" fillId="0" borderId="5" xfId="1" applyFont="1" applyBorder="1" applyAlignment="1">
      <alignment vertical="top"/>
    </xf>
    <xf numFmtId="0" fontId="10" fillId="0" borderId="6" xfId="1" applyFont="1" applyBorder="1" applyAlignment="1">
      <alignment vertical="top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top"/>
    </xf>
    <xf numFmtId="165" fontId="10" fillId="0" borderId="0" xfId="1" applyNumberFormat="1" applyFont="1" applyAlignment="1">
      <alignment horizontal="right" vertical="top"/>
    </xf>
    <xf numFmtId="49" fontId="12" fillId="0" borderId="0" xfId="3" applyNumberFormat="1" applyFont="1" applyAlignment="1">
      <alignment vertical="center"/>
    </xf>
    <xf numFmtId="49" fontId="8" fillId="0" borderId="0" xfId="1" applyNumberFormat="1" applyFont="1" applyAlignment="1">
      <alignment vertical="center"/>
    </xf>
    <xf numFmtId="166" fontId="9" fillId="0" borderId="0" xfId="1" applyNumberFormat="1" applyFont="1" applyAlignment="1">
      <alignment horizontal="right" vertical="top"/>
    </xf>
    <xf numFmtId="167" fontId="14" fillId="0" borderId="0" xfId="4" applyNumberFormat="1" applyFont="1" applyAlignment="1">
      <alignment vertical="top"/>
    </xf>
    <xf numFmtId="49" fontId="14" fillId="0" borderId="0" xfId="4" applyNumberFormat="1" applyFont="1" applyAlignment="1">
      <alignment horizontal="left" vertical="top" wrapText="1"/>
    </xf>
    <xf numFmtId="166" fontId="9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43" fontId="14" fillId="0" borderId="0" xfId="5" applyFont="1" applyFill="1" applyBorder="1" applyAlignment="1" applyProtection="1">
      <alignment horizontal="left" vertical="top" wrapText="1"/>
    </xf>
    <xf numFmtId="43" fontId="9" fillId="0" borderId="0" xfId="5" applyFont="1" applyBorder="1" applyAlignment="1">
      <alignment horizontal="right" vertical="top"/>
    </xf>
    <xf numFmtId="0" fontId="15" fillId="2" borderId="0" xfId="2" applyFont="1" applyFill="1" applyAlignment="1">
      <alignment horizontal="left"/>
    </xf>
    <xf numFmtId="0" fontId="15" fillId="2" borderId="7" xfId="2" applyFont="1" applyFill="1" applyBorder="1" applyAlignment="1">
      <alignment horizontal="left"/>
    </xf>
    <xf numFmtId="0" fontId="6" fillId="3" borderId="8" xfId="2" quotePrefix="1" applyFont="1" applyFill="1" applyBorder="1" applyAlignment="1">
      <alignment horizontal="left" wrapText="1" indent="4"/>
    </xf>
    <xf numFmtId="0" fontId="6" fillId="3" borderId="9" xfId="2" quotePrefix="1" applyFont="1" applyFill="1" applyBorder="1" applyAlignment="1">
      <alignment horizontal="center"/>
    </xf>
    <xf numFmtId="0" fontId="6" fillId="3" borderId="9" xfId="2" quotePrefix="1" applyFont="1" applyFill="1" applyBorder="1" applyAlignment="1">
      <alignment horizontal="center" wrapText="1"/>
    </xf>
    <xf numFmtId="167" fontId="8" fillId="0" borderId="0" xfId="1" applyNumberFormat="1" applyFont="1" applyAlignment="1">
      <alignment horizontal="right" vertical="top"/>
    </xf>
    <xf numFmtId="167" fontId="8" fillId="0" borderId="14" xfId="1" applyNumberFormat="1" applyFont="1" applyBorder="1" applyAlignment="1">
      <alignment horizontal="right" vertical="top"/>
    </xf>
    <xf numFmtId="167" fontId="8" fillId="0" borderId="15" xfId="1" applyNumberFormat="1" applyFont="1" applyBorder="1" applyAlignment="1">
      <alignment horizontal="right" vertical="top"/>
    </xf>
    <xf numFmtId="167" fontId="8" fillId="0" borderId="0" xfId="1" applyNumberFormat="1" applyFont="1" applyAlignment="1">
      <alignment horizontal="left" vertical="top"/>
    </xf>
    <xf numFmtId="167" fontId="8" fillId="0" borderId="0" xfId="1" applyNumberFormat="1" applyFont="1" applyAlignment="1">
      <alignment horizontal="left" vertical="top" wrapText="1"/>
    </xf>
    <xf numFmtId="0" fontId="11" fillId="0" borderId="0" xfId="1" applyFont="1" applyAlignment="1">
      <alignment vertical="top"/>
    </xf>
    <xf numFmtId="167" fontId="11" fillId="0" borderId="0" xfId="1" applyNumberFormat="1" applyFont="1" applyAlignment="1">
      <alignment horizontal="left" vertical="top"/>
    </xf>
    <xf numFmtId="166" fontId="9" fillId="0" borderId="0" xfId="3" applyNumberFormat="1" applyFont="1" applyAlignment="1">
      <alignment horizontal="right" vertical="top"/>
    </xf>
    <xf numFmtId="0" fontId="11" fillId="0" borderId="0" xfId="1" applyFont="1" applyAlignment="1">
      <alignment horizontal="center" vertical="top"/>
    </xf>
    <xf numFmtId="0" fontId="7" fillId="0" borderId="6" xfId="1" applyFont="1" applyBorder="1" applyAlignment="1">
      <alignment vertical="top"/>
    </xf>
    <xf numFmtId="0" fontId="11" fillId="0" borderId="6" xfId="1" applyFont="1" applyBorder="1" applyAlignment="1">
      <alignment vertical="top"/>
    </xf>
    <xf numFmtId="0" fontId="11" fillId="0" borderId="6" xfId="1" applyFont="1" applyBorder="1" applyAlignment="1">
      <alignment horizontal="center" vertical="top"/>
    </xf>
    <xf numFmtId="167" fontId="11" fillId="0" borderId="6" xfId="1" applyNumberFormat="1" applyFont="1" applyBorder="1" applyAlignment="1">
      <alignment horizontal="left" vertical="top"/>
    </xf>
    <xf numFmtId="164" fontId="0" fillId="0" borderId="0" xfId="0" applyNumberFormat="1"/>
    <xf numFmtId="164" fontId="8" fillId="0" borderId="0" xfId="1" applyNumberFormat="1" applyFont="1" applyAlignment="1">
      <alignment horizontal="left" vertical="top"/>
    </xf>
    <xf numFmtId="168" fontId="17" fillId="0" borderId="16" xfId="0" applyNumberFormat="1" applyFont="1" applyBorder="1" applyAlignment="1">
      <alignment wrapText="1"/>
    </xf>
    <xf numFmtId="0" fontId="6" fillId="4" borderId="10" xfId="1" applyFont="1" applyFill="1" applyBorder="1"/>
    <xf numFmtId="0" fontId="6" fillId="4" borderId="11" xfId="1" applyFont="1" applyFill="1" applyBorder="1"/>
    <xf numFmtId="0" fontId="6" fillId="4" borderId="12" xfId="1" applyFont="1" applyFill="1" applyBorder="1"/>
    <xf numFmtId="0" fontId="6" fillId="4" borderId="0" xfId="1" applyFont="1" applyFill="1"/>
    <xf numFmtId="0" fontId="6" fillId="4" borderId="13" xfId="1" applyFont="1" applyFill="1" applyBorder="1"/>
    <xf numFmtId="167" fontId="8" fillId="0" borderId="3" xfId="1" applyNumberFormat="1" applyFont="1" applyBorder="1" applyAlignment="1">
      <alignment horizontal="right" vertical="top"/>
    </xf>
    <xf numFmtId="167" fontId="8" fillId="0" borderId="4" xfId="1" applyNumberFormat="1" applyFont="1" applyBorder="1" applyAlignment="1">
      <alignment horizontal="right" vertical="top"/>
    </xf>
    <xf numFmtId="167" fontId="8" fillId="0" borderId="17" xfId="1" applyNumberFormat="1" applyFont="1" applyBorder="1" applyAlignment="1">
      <alignment horizontal="right" vertical="top"/>
    </xf>
    <xf numFmtId="168" fontId="17" fillId="0" borderId="18" xfId="0" applyNumberFormat="1" applyFont="1" applyBorder="1" applyAlignment="1">
      <alignment wrapText="1"/>
    </xf>
    <xf numFmtId="168" fontId="17" fillId="0" borderId="19" xfId="0" applyNumberFormat="1" applyFont="1" applyBorder="1" applyAlignment="1">
      <alignment wrapText="1"/>
    </xf>
    <xf numFmtId="168" fontId="17" fillId="0" borderId="20" xfId="0" applyNumberFormat="1" applyFont="1" applyBorder="1" applyAlignment="1">
      <alignment wrapText="1"/>
    </xf>
    <xf numFmtId="168" fontId="17" fillId="0" borderId="21" xfId="0" applyNumberFormat="1" applyFont="1" applyBorder="1" applyAlignment="1">
      <alignment wrapText="1"/>
    </xf>
    <xf numFmtId="168" fontId="17" fillId="0" borderId="17" xfId="0" applyNumberFormat="1" applyFont="1" applyBorder="1" applyAlignment="1">
      <alignment wrapText="1"/>
    </xf>
    <xf numFmtId="164" fontId="8" fillId="0" borderId="17" xfId="1" applyNumberFormat="1" applyFont="1" applyBorder="1" applyAlignment="1">
      <alignment horizontal="left" vertical="top"/>
    </xf>
    <xf numFmtId="0" fontId="7" fillId="5" borderId="0" xfId="1" applyFont="1" applyFill="1" applyAlignment="1">
      <alignment vertical="top"/>
    </xf>
    <xf numFmtId="0" fontId="11" fillId="5" borderId="0" xfId="1" applyFont="1" applyFill="1" applyAlignment="1">
      <alignment vertical="top"/>
    </xf>
    <xf numFmtId="168" fontId="18" fillId="5" borderId="0" xfId="0" applyNumberFormat="1" applyFont="1" applyFill="1" applyAlignment="1">
      <alignment wrapText="1"/>
    </xf>
    <xf numFmtId="168" fontId="18" fillId="5" borderId="18" xfId="0" applyNumberFormat="1" applyFont="1" applyFill="1" applyBorder="1" applyAlignment="1">
      <alignment wrapText="1"/>
    </xf>
    <xf numFmtId="168" fontId="18" fillId="5" borderId="16" xfId="0" applyNumberFormat="1" applyFont="1" applyFill="1" applyBorder="1" applyAlignment="1">
      <alignment wrapText="1"/>
    </xf>
    <xf numFmtId="168" fontId="18" fillId="5" borderId="19" xfId="0" applyNumberFormat="1" applyFont="1" applyFill="1" applyBorder="1" applyAlignment="1">
      <alignment wrapText="1"/>
    </xf>
    <xf numFmtId="168" fontId="18" fillId="5" borderId="20" xfId="0" applyNumberFormat="1" applyFont="1" applyFill="1" applyBorder="1" applyAlignment="1">
      <alignment wrapText="1"/>
    </xf>
    <xf numFmtId="168" fontId="18" fillId="5" borderId="21" xfId="0" applyNumberFormat="1" applyFont="1" applyFill="1" applyBorder="1" applyAlignment="1">
      <alignment wrapText="1"/>
    </xf>
    <xf numFmtId="168" fontId="17" fillId="5" borderId="17" xfId="0" applyNumberFormat="1" applyFont="1" applyFill="1" applyBorder="1" applyAlignment="1">
      <alignment wrapText="1"/>
    </xf>
    <xf numFmtId="0" fontId="7" fillId="5" borderId="22" xfId="1" applyFont="1" applyFill="1" applyBorder="1" applyAlignment="1">
      <alignment vertical="top"/>
    </xf>
    <xf numFmtId="0" fontId="11" fillId="5" borderId="22" xfId="1" applyFont="1" applyFill="1" applyBorder="1" applyAlignment="1">
      <alignment vertical="top"/>
    </xf>
    <xf numFmtId="168" fontId="18" fillId="5" borderId="22" xfId="0" applyNumberFormat="1" applyFont="1" applyFill="1" applyBorder="1" applyAlignment="1">
      <alignment wrapText="1"/>
    </xf>
    <xf numFmtId="168" fontId="18" fillId="5" borderId="23" xfId="0" applyNumberFormat="1" applyFont="1" applyFill="1" applyBorder="1" applyAlignment="1">
      <alignment wrapText="1"/>
    </xf>
    <xf numFmtId="168" fontId="18" fillId="5" borderId="24" xfId="0" applyNumberFormat="1" applyFont="1" applyFill="1" applyBorder="1" applyAlignment="1">
      <alignment wrapText="1"/>
    </xf>
    <xf numFmtId="168" fontId="18" fillId="5" borderId="25" xfId="0" applyNumberFormat="1" applyFont="1" applyFill="1" applyBorder="1" applyAlignment="1">
      <alignment wrapText="1"/>
    </xf>
    <xf numFmtId="168" fontId="18" fillId="5" borderId="26" xfId="0" applyNumberFormat="1" applyFont="1" applyFill="1" applyBorder="1" applyAlignment="1">
      <alignment wrapText="1"/>
    </xf>
    <xf numFmtId="168" fontId="18" fillId="5" borderId="27" xfId="0" applyNumberFormat="1" applyFont="1" applyFill="1" applyBorder="1" applyAlignment="1">
      <alignment wrapText="1"/>
    </xf>
    <xf numFmtId="168" fontId="17" fillId="5" borderId="28" xfId="0" applyNumberFormat="1" applyFont="1" applyFill="1" applyBorder="1" applyAlignment="1">
      <alignment wrapText="1"/>
    </xf>
    <xf numFmtId="0" fontId="11" fillId="0" borderId="29" xfId="1" applyFont="1" applyBorder="1"/>
    <xf numFmtId="0" fontId="19" fillId="3" borderId="9" xfId="2" quotePrefix="1" applyFont="1" applyFill="1" applyBorder="1" applyAlignment="1">
      <alignment horizontal="center" wrapText="1"/>
    </xf>
    <xf numFmtId="0" fontId="21" fillId="0" borderId="0" xfId="1" applyFont="1" applyAlignment="1">
      <alignment vertical="top"/>
    </xf>
    <xf numFmtId="167" fontId="21" fillId="0" borderId="0" xfId="1" applyNumberFormat="1" applyFont="1" applyAlignment="1">
      <alignment horizontal="right" vertical="top"/>
    </xf>
    <xf numFmtId="0" fontId="22" fillId="0" borderId="0" xfId="1" applyFont="1" applyAlignment="1">
      <alignment vertical="top"/>
    </xf>
    <xf numFmtId="167" fontId="21" fillId="0" borderId="0" xfId="1" applyNumberFormat="1" applyFont="1" applyAlignment="1">
      <alignment horizontal="left" vertical="top"/>
    </xf>
    <xf numFmtId="0" fontId="22" fillId="0" borderId="6" xfId="1" applyFont="1" applyBorder="1" applyAlignment="1">
      <alignment vertical="top"/>
    </xf>
    <xf numFmtId="167" fontId="22" fillId="0" borderId="6" xfId="1" applyNumberFormat="1" applyFont="1" applyBorder="1" applyAlignment="1">
      <alignment horizontal="left" vertical="top"/>
    </xf>
    <xf numFmtId="0" fontId="19" fillId="2" borderId="0" xfId="2" applyFont="1" applyFill="1" applyAlignment="1">
      <alignment horizontal="left"/>
    </xf>
    <xf numFmtId="0" fontId="6" fillId="4" borderId="32" xfId="1" applyFont="1" applyFill="1" applyBorder="1"/>
    <xf numFmtId="0" fontId="6" fillId="4" borderId="2" xfId="1" applyFont="1" applyFill="1" applyBorder="1"/>
    <xf numFmtId="0" fontId="6" fillId="3" borderId="34" xfId="2" quotePrefix="1" applyFont="1" applyFill="1" applyBorder="1" applyAlignment="1">
      <alignment horizontal="center" wrapText="1"/>
    </xf>
    <xf numFmtId="167" fontId="21" fillId="0" borderId="37" xfId="1" applyNumberFormat="1" applyFont="1" applyBorder="1" applyAlignment="1">
      <alignment horizontal="right" vertical="top"/>
    </xf>
    <xf numFmtId="168" fontId="23" fillId="0" borderId="37" xfId="0" applyNumberFormat="1" applyFont="1" applyBorder="1" applyAlignment="1">
      <alignment wrapText="1"/>
    </xf>
    <xf numFmtId="164" fontId="21" fillId="0" borderId="37" xfId="1" applyNumberFormat="1" applyFont="1" applyBorder="1" applyAlignment="1">
      <alignment horizontal="right" vertical="top"/>
    </xf>
    <xf numFmtId="0" fontId="22" fillId="0" borderId="37" xfId="1" applyFont="1" applyBorder="1" applyAlignment="1">
      <alignment vertical="top"/>
    </xf>
    <xf numFmtId="167" fontId="22" fillId="0" borderId="37" xfId="1" applyNumberFormat="1" applyFont="1" applyBorder="1" applyAlignment="1">
      <alignment vertical="top"/>
    </xf>
    <xf numFmtId="167" fontId="22" fillId="0" borderId="33" xfId="1" applyNumberFormat="1" applyFont="1" applyBorder="1" applyAlignment="1">
      <alignment horizontal="left" vertical="top"/>
    </xf>
    <xf numFmtId="0" fontId="19" fillId="3" borderId="34" xfId="2" quotePrefix="1" applyFont="1" applyFill="1" applyBorder="1" applyAlignment="1">
      <alignment horizontal="left" wrapText="1" indent="4"/>
    </xf>
    <xf numFmtId="0" fontId="19" fillId="3" borderId="34" xfId="2" quotePrefix="1" applyFont="1" applyFill="1" applyBorder="1" applyAlignment="1">
      <alignment horizontal="center" wrapText="1"/>
    </xf>
    <xf numFmtId="0" fontId="19" fillId="4" borderId="35" xfId="1" applyFont="1" applyFill="1" applyBorder="1"/>
    <xf numFmtId="0" fontId="19" fillId="4" borderId="37" xfId="1" applyFont="1" applyFill="1" applyBorder="1"/>
    <xf numFmtId="167" fontId="21" fillId="0" borderId="37" xfId="1" applyNumberFormat="1" applyFont="1" applyBorder="1" applyAlignment="1">
      <alignment horizontal="left" vertical="top"/>
    </xf>
    <xf numFmtId="167" fontId="21" fillId="0" borderId="37" xfId="1" applyNumberFormat="1" applyFont="1" applyBorder="1" applyAlignment="1">
      <alignment horizontal="left" vertical="top" wrapText="1"/>
    </xf>
    <xf numFmtId="164" fontId="21" fillId="0" borderId="37" xfId="1" applyNumberFormat="1" applyFont="1" applyBorder="1" applyAlignment="1">
      <alignment horizontal="left" vertical="top"/>
    </xf>
    <xf numFmtId="0" fontId="8" fillId="0" borderId="15" xfId="1" applyFont="1" applyBorder="1" applyAlignment="1">
      <alignment vertical="top"/>
    </xf>
    <xf numFmtId="0" fontId="8" fillId="0" borderId="38" xfId="1" applyFont="1" applyBorder="1" applyAlignment="1">
      <alignment vertical="top"/>
    </xf>
    <xf numFmtId="0" fontId="8" fillId="0" borderId="14" xfId="1" applyFont="1" applyBorder="1" applyAlignment="1">
      <alignment vertical="top"/>
    </xf>
    <xf numFmtId="0" fontId="11" fillId="0" borderId="39" xfId="1" applyFont="1" applyBorder="1"/>
    <xf numFmtId="0" fontId="11" fillId="0" borderId="40" xfId="1" applyFont="1" applyBorder="1"/>
    <xf numFmtId="0" fontId="11" fillId="0" borderId="41" xfId="1" applyFont="1" applyBorder="1"/>
    <xf numFmtId="168" fontId="23" fillId="0" borderId="37" xfId="0" applyNumberFormat="1" applyFont="1" applyBorder="1"/>
    <xf numFmtId="0" fontId="24" fillId="4" borderId="36" xfId="1" applyFont="1" applyFill="1" applyBorder="1" applyAlignment="1">
      <alignment horizontal="center"/>
    </xf>
    <xf numFmtId="0" fontId="19" fillId="4" borderId="35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/>
    </xf>
    <xf numFmtId="0" fontId="24" fillId="4" borderId="30" xfId="1" applyFont="1" applyFill="1" applyBorder="1" applyAlignment="1">
      <alignment horizontal="center"/>
    </xf>
    <xf numFmtId="0" fontId="24" fillId="4" borderId="31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13" xfId="1" applyFont="1" applyFill="1" applyBorder="1" applyAlignment="1">
      <alignment horizontal="center"/>
    </xf>
    <xf numFmtId="0" fontId="11" fillId="0" borderId="0" xfId="1" applyFont="1" applyAlignment="1">
      <alignment horizontal="left" vertical="top"/>
    </xf>
    <xf numFmtId="0" fontId="11" fillId="0" borderId="0" xfId="1" applyFont="1" applyAlignment="1">
      <alignment horizontal="center" vertical="top"/>
    </xf>
  </cellXfs>
  <cellStyles count="6">
    <cellStyle name="Comma 2 7" xfId="5" xr:uid="{0FAF041A-0D21-4E28-82F4-7E8011E5FA3A}"/>
    <cellStyle name="Normal" xfId="0" builtinId="0"/>
    <cellStyle name="Normal 2 2" xfId="1" xr:uid="{9CA6939B-4F77-4A6A-85D0-B345B86D067E}"/>
    <cellStyle name="Normal 3" xfId="3" xr:uid="{ADA8BB80-0CB8-4793-A6B2-D9D09E97212A}"/>
    <cellStyle name="Normal 3 2 3" xfId="2" xr:uid="{703B7F85-2269-4131-98F5-1933535E35FB}"/>
    <cellStyle name="Normal_(LFS-Historical)Growth_Employment 2" xfId="4" xr:uid="{9711EADB-DB6A-4865-BCF6-301E20843B34}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4B3-6F69-4781-A913-A62E09E05083}">
  <dimension ref="A1:Q21"/>
  <sheetViews>
    <sheetView showGridLines="0" workbookViewId="0">
      <selection activeCell="D21" sqref="D21"/>
    </sheetView>
  </sheetViews>
  <sheetFormatPr defaultRowHeight="14.5" x14ac:dyDescent="0.35"/>
  <cols>
    <col min="1" max="1" width="0.81640625" customWidth="1"/>
    <col min="2" max="5" width="12.08984375" customWidth="1"/>
    <col min="6" max="6" width="9.90625" customWidth="1"/>
    <col min="7" max="7" width="10.1796875" customWidth="1"/>
    <col min="8" max="8" width="9.90625" customWidth="1"/>
    <col min="9" max="10" width="12.36328125" customWidth="1"/>
    <col min="11" max="11" width="10.6328125" bestFit="1" customWidth="1"/>
  </cols>
  <sheetData>
    <row r="1" spans="1:17" x14ac:dyDescent="0.35">
      <c r="A1" s="1" t="s">
        <v>626</v>
      </c>
      <c r="B1" s="2"/>
      <c r="C1" s="2"/>
      <c r="D1" s="2"/>
      <c r="E1" s="2"/>
      <c r="F1" s="3"/>
      <c r="G1" s="3"/>
      <c r="H1" s="3"/>
      <c r="I1" s="3"/>
      <c r="J1" s="3"/>
    </row>
    <row r="2" spans="1:17" ht="48.5" x14ac:dyDescent="0.35">
      <c r="A2" s="4"/>
      <c r="B2" s="4"/>
      <c r="C2" s="5" t="s">
        <v>17</v>
      </c>
      <c r="D2" s="84" t="s">
        <v>606</v>
      </c>
      <c r="E2" s="34" t="s">
        <v>635</v>
      </c>
      <c r="F2" s="34" t="s">
        <v>630</v>
      </c>
      <c r="G2" s="34" t="s">
        <v>631</v>
      </c>
      <c r="H2" s="34" t="s">
        <v>632</v>
      </c>
      <c r="I2" s="34" t="s">
        <v>633</v>
      </c>
      <c r="J2" s="34" t="s">
        <v>634</v>
      </c>
    </row>
    <row r="3" spans="1:17" x14ac:dyDescent="0.35">
      <c r="A3" s="4"/>
      <c r="B3" s="6" t="s">
        <v>622</v>
      </c>
      <c r="C3" s="92" t="s">
        <v>623</v>
      </c>
      <c r="D3" s="93"/>
      <c r="E3" s="93"/>
      <c r="F3" s="117" t="s">
        <v>605</v>
      </c>
      <c r="G3" s="117"/>
      <c r="H3" s="117"/>
      <c r="I3" s="118" t="s">
        <v>625</v>
      </c>
      <c r="J3" s="119"/>
    </row>
    <row r="4" spans="1:17" x14ac:dyDescent="0.35">
      <c r="A4" s="7"/>
      <c r="B4" s="8" t="s">
        <v>3</v>
      </c>
      <c r="C4" s="108">
        <f>'Affected Municipalities by s216'!D12</f>
        <v>6</v>
      </c>
      <c r="D4" s="109">
        <f>'Affected Municipalities by s216'!E12</f>
        <v>1</v>
      </c>
      <c r="E4" s="109">
        <f>'Affected Municipalities by s216'!F12</f>
        <v>5</v>
      </c>
      <c r="F4" s="109">
        <f>'Affected Municipalities by s216'!G12</f>
        <v>1</v>
      </c>
      <c r="G4" s="109">
        <f>'Affected Municipalities by s216'!H12</f>
        <v>1</v>
      </c>
      <c r="H4" s="109">
        <f>'Affected Municipalities by s216'!I12</f>
        <v>2</v>
      </c>
      <c r="I4" s="109">
        <f>'Affected Municipalities by s216'!J12</f>
        <v>2</v>
      </c>
      <c r="J4" s="110">
        <f>'Affected Municipalities by s216'!K12</f>
        <v>1</v>
      </c>
      <c r="K4" s="48"/>
      <c r="L4" s="48"/>
      <c r="M4" s="48"/>
      <c r="N4" s="48"/>
      <c r="O4" s="48"/>
      <c r="P4" s="48"/>
      <c r="Q4" s="48"/>
    </row>
    <row r="5" spans="1:17" x14ac:dyDescent="0.35">
      <c r="A5" s="7"/>
      <c r="B5" s="8" t="s">
        <v>4</v>
      </c>
      <c r="C5" s="108">
        <f>'Affected Municipalities by s216'!D29</f>
        <v>16</v>
      </c>
      <c r="D5" s="109">
        <f>'Affected Municipalities by s216'!E29</f>
        <v>3</v>
      </c>
      <c r="E5" s="109">
        <f>'Affected Municipalities by s216'!F29</f>
        <v>10</v>
      </c>
      <c r="F5" s="109">
        <f>'Affected Municipalities by s216'!G29</f>
        <v>3</v>
      </c>
      <c r="G5" s="109">
        <f>'Affected Municipalities by s216'!H29</f>
        <v>8</v>
      </c>
      <c r="H5" s="109">
        <f>'Affected Municipalities by s216'!I29</f>
        <v>7</v>
      </c>
      <c r="I5" s="109">
        <f>'Affected Municipalities by s216'!J29</f>
        <v>6</v>
      </c>
      <c r="J5" s="110">
        <f>'Affected Municipalities by s216'!K29</f>
        <v>2</v>
      </c>
      <c r="K5" s="48"/>
      <c r="L5" s="48"/>
      <c r="M5" s="48"/>
      <c r="N5" s="48"/>
      <c r="O5" s="48"/>
      <c r="P5" s="48"/>
      <c r="Q5" s="48"/>
    </row>
    <row r="6" spans="1:17" x14ac:dyDescent="0.35">
      <c r="A6" s="7"/>
      <c r="B6" s="12" t="s">
        <v>5</v>
      </c>
      <c r="C6" s="108">
        <f>'Affected Municipalities by s216'!D36</f>
        <v>6</v>
      </c>
      <c r="D6" s="109">
        <f>'Affected Municipalities by s216'!E36</f>
        <v>1</v>
      </c>
      <c r="E6" s="109">
        <f>'Affected Municipalities by s216'!F36</f>
        <v>5</v>
      </c>
      <c r="F6" s="109">
        <f>'Affected Municipalities by s216'!G36</f>
        <v>0</v>
      </c>
      <c r="G6" s="109">
        <f>'Affected Municipalities by s216'!H36</f>
        <v>0</v>
      </c>
      <c r="H6" s="109">
        <f>'Affected Municipalities by s216'!I36</f>
        <v>0</v>
      </c>
      <c r="I6" s="109">
        <f>'Affected Municipalities by s216'!J36</f>
        <v>1</v>
      </c>
      <c r="J6" s="110">
        <f>'Affected Municipalities by s216'!K36</f>
        <v>4</v>
      </c>
      <c r="K6" s="48"/>
      <c r="L6" s="48"/>
      <c r="M6" s="48"/>
      <c r="N6" s="48"/>
      <c r="O6" s="48"/>
      <c r="P6" s="48"/>
      <c r="Q6" s="48"/>
    </row>
    <row r="7" spans="1:17" x14ac:dyDescent="0.35">
      <c r="A7" s="7"/>
      <c r="B7" s="13" t="s">
        <v>6</v>
      </c>
      <c r="C7" s="108">
        <f>'Affected Municipalities by s216'!D44</f>
        <v>7</v>
      </c>
      <c r="D7" s="109">
        <f>'Affected Municipalities by s216'!E44</f>
        <v>5</v>
      </c>
      <c r="E7" s="109">
        <f>'Affected Municipalities by s216'!F44</f>
        <v>4</v>
      </c>
      <c r="F7" s="109">
        <f>'Affected Municipalities by s216'!G44</f>
        <v>1</v>
      </c>
      <c r="G7" s="109">
        <f>'Affected Municipalities by s216'!H44</f>
        <v>0</v>
      </c>
      <c r="H7" s="109">
        <f>'Affected Municipalities by s216'!I44</f>
        <v>0</v>
      </c>
      <c r="I7" s="109">
        <f>'Affected Municipalities by s216'!J44</f>
        <v>3</v>
      </c>
      <c r="J7" s="110">
        <f>'Affected Municipalities by s216'!K44</f>
        <v>0</v>
      </c>
      <c r="K7" s="48"/>
      <c r="L7" s="48"/>
      <c r="M7" s="48"/>
      <c r="N7" s="48"/>
      <c r="O7" s="48"/>
      <c r="P7" s="48"/>
      <c r="Q7" s="48"/>
    </row>
    <row r="8" spans="1:17" x14ac:dyDescent="0.35">
      <c r="A8" s="7"/>
      <c r="B8" s="14" t="s">
        <v>7</v>
      </c>
      <c r="C8" s="108">
        <f>'Affected Municipalities by s216'!D50</f>
        <v>5</v>
      </c>
      <c r="D8" s="109">
        <f>'Affected Municipalities by s216'!E50</f>
        <v>1</v>
      </c>
      <c r="E8" s="109">
        <f>'Affected Municipalities by s216'!F50</f>
        <v>3</v>
      </c>
      <c r="F8" s="109">
        <f>'Affected Municipalities by s216'!G50</f>
        <v>1</v>
      </c>
      <c r="G8" s="109">
        <f>'Affected Municipalities by s216'!H50</f>
        <v>0</v>
      </c>
      <c r="H8" s="109">
        <f>'Affected Municipalities by s216'!I50</f>
        <v>0</v>
      </c>
      <c r="I8" s="109">
        <f>'Affected Municipalities by s216'!J50</f>
        <v>1</v>
      </c>
      <c r="J8" s="110">
        <f>'Affected Municipalities by s216'!K50</f>
        <v>1</v>
      </c>
      <c r="K8" s="48"/>
      <c r="L8" s="48"/>
      <c r="M8" s="48"/>
      <c r="N8" s="48"/>
      <c r="O8" s="48"/>
      <c r="P8" s="48"/>
      <c r="Q8" s="48"/>
    </row>
    <row r="9" spans="1:17" x14ac:dyDescent="0.35">
      <c r="A9" s="7"/>
      <c r="B9" s="14" t="s">
        <v>8</v>
      </c>
      <c r="C9" s="108">
        <f>'Affected Municipalities by s216'!D54</f>
        <v>3</v>
      </c>
      <c r="D9" s="109">
        <f>'Affected Municipalities by s216'!E54</f>
        <v>0</v>
      </c>
      <c r="E9" s="109">
        <f>'Affected Municipalities by s216'!F54</f>
        <v>0</v>
      </c>
      <c r="F9" s="109">
        <f>'Affected Municipalities by s216'!G54</f>
        <v>1</v>
      </c>
      <c r="G9" s="109">
        <f>'Affected Municipalities by s216'!H54</f>
        <v>0</v>
      </c>
      <c r="H9" s="109">
        <f>'Affected Municipalities by s216'!I54</f>
        <v>0</v>
      </c>
      <c r="I9" s="109">
        <f>'Affected Municipalities by s216'!J54</f>
        <v>1</v>
      </c>
      <c r="J9" s="110">
        <f>'Affected Municipalities by s216'!K54</f>
        <v>1</v>
      </c>
      <c r="K9" s="48"/>
      <c r="L9" s="48"/>
      <c r="M9" s="48"/>
      <c r="N9" s="48"/>
      <c r="O9" s="48"/>
      <c r="P9" s="48"/>
      <c r="Q9" s="48"/>
    </row>
    <row r="10" spans="1:17" x14ac:dyDescent="0.35">
      <c r="A10" s="15"/>
      <c r="B10" s="14" t="s">
        <v>9</v>
      </c>
      <c r="C10" s="108">
        <f>'Affected Municipalities by s216'!D66</f>
        <v>11</v>
      </c>
      <c r="D10" s="109">
        <f>'Affected Municipalities by s216'!E66</f>
        <v>1</v>
      </c>
      <c r="E10" s="109">
        <f>'Affected Municipalities by s216'!F66</f>
        <v>3</v>
      </c>
      <c r="F10" s="109">
        <f>'Affected Municipalities by s216'!G66</f>
        <v>1</v>
      </c>
      <c r="G10" s="109">
        <f>'Affected Municipalities by s216'!H66</f>
        <v>3</v>
      </c>
      <c r="H10" s="109">
        <f>'Affected Municipalities by s216'!I66</f>
        <v>1</v>
      </c>
      <c r="I10" s="109">
        <f>'Affected Municipalities by s216'!J66</f>
        <v>3</v>
      </c>
      <c r="J10" s="110">
        <f>'Affected Municipalities by s216'!K66</f>
        <v>2</v>
      </c>
      <c r="K10" s="48"/>
      <c r="L10" s="48"/>
      <c r="M10" s="48"/>
      <c r="N10" s="48"/>
      <c r="O10" s="48"/>
      <c r="P10" s="48"/>
      <c r="Q10" s="48"/>
    </row>
    <row r="11" spans="1:17" x14ac:dyDescent="0.35">
      <c r="A11" s="15"/>
      <c r="B11" s="14" t="s">
        <v>10</v>
      </c>
      <c r="C11" s="108">
        <f>'Affected Municipalities by s216'!D79</f>
        <v>12</v>
      </c>
      <c r="D11" s="109">
        <f>'Affected Municipalities by s216'!E79</f>
        <v>0</v>
      </c>
      <c r="E11" s="109">
        <f>'Affected Municipalities by s216'!F79</f>
        <v>6</v>
      </c>
      <c r="F11" s="109">
        <f>'Affected Municipalities by s216'!G79</f>
        <v>5</v>
      </c>
      <c r="G11" s="109">
        <f>'Affected Municipalities by s216'!H79</f>
        <v>4</v>
      </c>
      <c r="H11" s="109">
        <f>'Affected Municipalities by s216'!I79</f>
        <v>3</v>
      </c>
      <c r="I11" s="109">
        <f>'Affected Municipalities by s216'!J79</f>
        <v>1</v>
      </c>
      <c r="J11" s="110">
        <f>'Affected Municipalities by s216'!K79</f>
        <v>2</v>
      </c>
      <c r="K11" s="48"/>
      <c r="L11" s="48"/>
      <c r="M11" s="48"/>
      <c r="N11" s="48"/>
      <c r="O11" s="48"/>
      <c r="P11" s="48"/>
      <c r="Q11" s="48"/>
    </row>
    <row r="12" spans="1:17" x14ac:dyDescent="0.35">
      <c r="A12" s="16"/>
      <c r="B12" s="14" t="s">
        <v>11</v>
      </c>
      <c r="C12" s="108">
        <f>'Affected Municipalities by s216'!D83</f>
        <v>3</v>
      </c>
      <c r="D12" s="109">
        <f>'Affected Municipalities by s216'!E83</f>
        <v>0</v>
      </c>
      <c r="E12" s="109">
        <f>'Affected Municipalities by s216'!F83</f>
        <v>3</v>
      </c>
      <c r="F12" s="109">
        <f>'Affected Municipalities by s216'!G83</f>
        <v>0</v>
      </c>
      <c r="G12" s="109">
        <f>'Affected Municipalities by s216'!H83</f>
        <v>0</v>
      </c>
      <c r="H12" s="109">
        <f>'Affected Municipalities by s216'!I83</f>
        <v>0</v>
      </c>
      <c r="I12" s="109">
        <f>'Affected Municipalities by s216'!J83</f>
        <v>0</v>
      </c>
      <c r="J12" s="110">
        <f>'Affected Municipalities by s216'!K83</f>
        <v>0</v>
      </c>
      <c r="K12" s="48"/>
      <c r="L12" s="48"/>
      <c r="M12" s="48"/>
      <c r="N12" s="48"/>
      <c r="O12" s="48"/>
      <c r="P12" s="48"/>
      <c r="Q12" s="48"/>
    </row>
    <row r="13" spans="1:17" x14ac:dyDescent="0.35">
      <c r="A13" s="17"/>
      <c r="B13" s="83" t="s">
        <v>12</v>
      </c>
      <c r="C13" s="111">
        <f>SUM(C4:C12)</f>
        <v>69</v>
      </c>
      <c r="D13" s="112">
        <f t="shared" ref="D13:J13" si="0">SUM(D4:D12)</f>
        <v>12</v>
      </c>
      <c r="E13" s="112">
        <f t="shared" si="0"/>
        <v>39</v>
      </c>
      <c r="F13" s="112">
        <f t="shared" si="0"/>
        <v>13</v>
      </c>
      <c r="G13" s="112">
        <f t="shared" si="0"/>
        <v>16</v>
      </c>
      <c r="H13" s="112">
        <f t="shared" si="0"/>
        <v>13</v>
      </c>
      <c r="I13" s="112">
        <f t="shared" si="0"/>
        <v>18</v>
      </c>
      <c r="J13" s="113">
        <f t="shared" si="0"/>
        <v>13</v>
      </c>
      <c r="K13" s="48"/>
      <c r="L13" s="48"/>
      <c r="M13" s="48"/>
      <c r="N13" s="48"/>
      <c r="O13" s="48"/>
      <c r="P13" s="48"/>
      <c r="Q13" s="48"/>
    </row>
    <row r="14" spans="1:17" x14ac:dyDescent="0.35">
      <c r="A14" s="18" t="s">
        <v>627</v>
      </c>
      <c r="B14" s="19"/>
      <c r="C14" s="19"/>
      <c r="D14" s="19"/>
      <c r="E14" s="19"/>
      <c r="F14" s="20"/>
      <c r="G14" s="20"/>
      <c r="H14" s="20"/>
      <c r="I14" s="20"/>
      <c r="J14" s="20"/>
    </row>
    <row r="15" spans="1:17" x14ac:dyDescent="0.35">
      <c r="A15" s="18" t="s">
        <v>14</v>
      </c>
      <c r="B15" s="22"/>
      <c r="C15" s="22"/>
      <c r="D15" s="22"/>
      <c r="E15" s="22"/>
      <c r="F15" s="23"/>
      <c r="G15" s="23"/>
      <c r="H15" s="23"/>
      <c r="I15" s="23"/>
      <c r="J15" s="23"/>
    </row>
    <row r="16" spans="1:17" x14ac:dyDescent="0.35">
      <c r="A16" s="18"/>
      <c r="B16" s="24"/>
      <c r="C16" s="24"/>
      <c r="D16" s="24"/>
      <c r="E16" s="24"/>
      <c r="F16" s="25"/>
      <c r="G16" s="26"/>
      <c r="H16" s="26"/>
      <c r="I16" s="26"/>
      <c r="J16" s="26"/>
    </row>
    <row r="17" spans="1:10" x14ac:dyDescent="0.35">
      <c r="A17" s="27"/>
      <c r="B17" s="24"/>
      <c r="C17" s="24"/>
      <c r="D17" s="24"/>
      <c r="E17" s="24"/>
      <c r="F17" s="25"/>
      <c r="G17" s="26"/>
      <c r="H17" s="26"/>
      <c r="I17" s="26"/>
      <c r="J17" s="26"/>
    </row>
    <row r="18" spans="1:10" x14ac:dyDescent="0.35">
      <c r="A18" s="21"/>
      <c r="B18" s="24"/>
      <c r="C18" s="24"/>
      <c r="D18" s="24"/>
      <c r="E18" s="24"/>
      <c r="F18" s="25"/>
      <c r="G18" s="26"/>
      <c r="H18" s="26"/>
      <c r="I18" s="26"/>
      <c r="J18" s="26"/>
    </row>
    <row r="19" spans="1:10" x14ac:dyDescent="0.35">
      <c r="A19" s="27"/>
      <c r="B19" s="24"/>
      <c r="C19" s="24"/>
      <c r="D19" s="24"/>
      <c r="E19" s="24"/>
      <c r="F19" s="28"/>
      <c r="G19" s="29"/>
      <c r="H19" s="29"/>
      <c r="I19" s="29"/>
      <c r="J19" s="29"/>
    </row>
    <row r="20" spans="1:10" x14ac:dyDescent="0.35">
      <c r="A20" s="21"/>
      <c r="B20" s="24"/>
      <c r="C20" s="24"/>
      <c r="D20" s="24"/>
      <c r="E20" s="24"/>
      <c r="F20" s="25"/>
      <c r="G20" s="26"/>
      <c r="H20" s="26"/>
      <c r="I20" s="26"/>
      <c r="J20" s="26"/>
    </row>
    <row r="21" spans="1:10" x14ac:dyDescent="0.35">
      <c r="A21" s="18"/>
      <c r="B21" s="24"/>
      <c r="C21" s="24"/>
      <c r="D21" s="24"/>
      <c r="E21" s="24"/>
      <c r="F21" s="28"/>
      <c r="G21" s="29"/>
      <c r="H21" s="29"/>
      <c r="I21" s="29"/>
      <c r="J21" s="29"/>
    </row>
  </sheetData>
  <mergeCells count="2">
    <mergeCell ref="F3:H3"/>
    <mergeCell ref="I3:J3"/>
  </mergeCells>
  <conditionalFormatting sqref="B5 B7:B12 B14:E14">
    <cfRule type="cellIs" dxfId="38" priority="7" stopIfTrue="1" operator="equal">
      <formula>B4</formula>
    </cfRule>
  </conditionalFormatting>
  <conditionalFormatting sqref="B15:D15">
    <cfRule type="cellIs" dxfId="37" priority="23" stopIfTrue="1" operator="equal">
      <formula>F15</formula>
    </cfRule>
  </conditionalFormatting>
  <conditionalFormatting sqref="B16:D16">
    <cfRule type="cellIs" dxfId="36" priority="25" stopIfTrue="1" operator="equal">
      <formula>F15</formula>
    </cfRule>
  </conditionalFormatting>
  <conditionalFormatting sqref="B17:D17">
    <cfRule type="cellIs" dxfId="35" priority="27" stopIfTrue="1" operator="equal">
      <formula>F15</formula>
    </cfRule>
  </conditionalFormatting>
  <conditionalFormatting sqref="B18:D18">
    <cfRule type="cellIs" dxfId="34" priority="29" stopIfTrue="1" operator="equal">
      <formula>F15</formula>
    </cfRule>
  </conditionalFormatting>
  <conditionalFormatting sqref="B16:E16 B13:J13">
    <cfRule type="cellIs" dxfId="33" priority="8" stopIfTrue="1" operator="equal">
      <formula>#REF!</formula>
    </cfRule>
  </conditionalFormatting>
  <conditionalFormatting sqref="B17:E18">
    <cfRule type="cellIs" dxfId="32" priority="1" stopIfTrue="1" operator="equal">
      <formula>#REF!</formula>
    </cfRule>
  </conditionalFormatting>
  <conditionalFormatting sqref="E15">
    <cfRule type="cellIs" dxfId="31" priority="3" stopIfTrue="1" operator="equal">
      <formula>H15</formula>
    </cfRule>
  </conditionalFormatting>
  <conditionalFormatting sqref="E16">
    <cfRule type="cellIs" dxfId="30" priority="5" stopIfTrue="1" operator="equal">
      <formula>H15</formula>
    </cfRule>
  </conditionalFormatting>
  <conditionalFormatting sqref="E17">
    <cfRule type="cellIs" dxfId="29" priority="4" stopIfTrue="1" operator="equal">
      <formula>H15</formula>
    </cfRule>
  </conditionalFormatting>
  <conditionalFormatting sqref="E18">
    <cfRule type="cellIs" dxfId="28" priority="6" stopIfTrue="1" operator="equal">
      <formula>H15</formula>
    </cfRule>
  </conditionalFormatting>
  <conditionalFormatting sqref="F15">
    <cfRule type="cellIs" dxfId="27" priority="2" stopIfTrue="1" operator="equal">
      <formula>B13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D04C-881F-4F89-BE9D-17AAB8E8ED82}">
  <sheetPr codeName="Sheet3"/>
  <dimension ref="A1:L406"/>
  <sheetViews>
    <sheetView showGridLines="0" topLeftCell="A371" workbookViewId="0">
      <selection activeCell="A3" sqref="A3:XFD3"/>
    </sheetView>
  </sheetViews>
  <sheetFormatPr defaultRowHeight="14.5" x14ac:dyDescent="0.35"/>
  <cols>
    <col min="1" max="1" width="0.81640625" customWidth="1"/>
    <col min="2" max="2" width="8.26953125" customWidth="1"/>
    <col min="3" max="3" width="9.54296875" customWidth="1"/>
    <col min="4" max="4" width="20.1796875" customWidth="1"/>
    <col min="5" max="5" width="12.36328125" customWidth="1"/>
    <col min="6" max="8" width="11.81640625" customWidth="1"/>
    <col min="9" max="9" width="12.54296875" customWidth="1"/>
    <col min="10" max="11" width="11.81640625" customWidth="1"/>
    <col min="12" max="12" width="46.26953125" customWidth="1"/>
  </cols>
  <sheetData>
    <row r="1" spans="1:12" ht="48.5" x14ac:dyDescent="0.35">
      <c r="A1" s="30"/>
      <c r="B1" s="30"/>
      <c r="C1" s="31"/>
      <c r="D1" s="32" t="s">
        <v>17</v>
      </c>
      <c r="E1" s="33" t="s">
        <v>0</v>
      </c>
      <c r="F1" s="34" t="s">
        <v>15</v>
      </c>
      <c r="G1" s="34" t="s">
        <v>18</v>
      </c>
      <c r="H1" s="34" t="s">
        <v>16</v>
      </c>
      <c r="I1" s="34" t="s">
        <v>1</v>
      </c>
      <c r="J1" s="33" t="s">
        <v>2</v>
      </c>
      <c r="K1" s="34" t="s">
        <v>606</v>
      </c>
      <c r="L1" s="33" t="s">
        <v>607</v>
      </c>
    </row>
    <row r="2" spans="1:12" x14ac:dyDescent="0.35">
      <c r="A2" s="30"/>
      <c r="B2" s="30" t="s">
        <v>19</v>
      </c>
      <c r="C2" s="31"/>
      <c r="D2" s="120" t="s">
        <v>604</v>
      </c>
      <c r="E2" s="121"/>
      <c r="F2" s="122" t="s">
        <v>605</v>
      </c>
      <c r="G2" s="123"/>
      <c r="H2" s="124"/>
      <c r="I2" s="123"/>
      <c r="J2" s="123"/>
      <c r="K2" s="123"/>
      <c r="L2" s="123"/>
    </row>
    <row r="3" spans="1:12" x14ac:dyDescent="0.35">
      <c r="A3" s="7"/>
      <c r="B3" s="8"/>
      <c r="C3" s="35"/>
      <c r="D3" s="35"/>
      <c r="E3" s="35"/>
      <c r="F3" s="36"/>
      <c r="G3" s="35"/>
      <c r="H3" s="37"/>
      <c r="I3" s="35"/>
      <c r="J3" s="35"/>
      <c r="K3" s="35"/>
      <c r="L3" s="35"/>
    </row>
    <row r="4" spans="1:12" x14ac:dyDescent="0.35">
      <c r="A4" s="7"/>
      <c r="B4" s="125" t="s">
        <v>20</v>
      </c>
      <c r="C4" s="125"/>
      <c r="D4" s="125"/>
      <c r="E4" s="35"/>
      <c r="F4" s="36"/>
      <c r="G4" s="35"/>
      <c r="H4" s="37"/>
      <c r="I4" s="35"/>
      <c r="J4" s="35"/>
      <c r="K4" s="35"/>
      <c r="L4" s="35"/>
    </row>
    <row r="5" spans="1:12" x14ac:dyDescent="0.35">
      <c r="A5" s="7"/>
      <c r="B5" s="8" t="s">
        <v>21</v>
      </c>
      <c r="C5" s="35" t="s">
        <v>21</v>
      </c>
      <c r="D5" s="35" t="s">
        <v>21</v>
      </c>
      <c r="E5" s="35"/>
      <c r="F5" s="9"/>
      <c r="G5" s="9"/>
      <c r="H5" s="9"/>
      <c r="I5" s="9"/>
      <c r="J5" s="9"/>
      <c r="K5" s="35"/>
      <c r="L5" s="35"/>
    </row>
    <row r="6" spans="1:12" x14ac:dyDescent="0.35">
      <c r="A6" s="7"/>
      <c r="B6" s="8" t="s">
        <v>22</v>
      </c>
      <c r="C6" s="38" t="s">
        <v>23</v>
      </c>
      <c r="D6" s="38" t="s">
        <v>24</v>
      </c>
      <c r="E6" s="9">
        <v>1173096.4099999999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49" t="s">
        <v>608</v>
      </c>
    </row>
    <row r="7" spans="1:12" x14ac:dyDescent="0.35">
      <c r="A7" s="7"/>
      <c r="B7" s="8"/>
      <c r="C7" s="38" t="s">
        <v>25</v>
      </c>
      <c r="D7" s="38" t="s">
        <v>26</v>
      </c>
      <c r="E7" s="9">
        <v>1522850.608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49" t="s">
        <v>612</v>
      </c>
    </row>
    <row r="8" spans="1:12" x14ac:dyDescent="0.35">
      <c r="A8" s="7"/>
      <c r="B8" s="8"/>
      <c r="C8" s="38" t="s">
        <v>21</v>
      </c>
      <c r="D8" s="38"/>
      <c r="E8" s="9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49">
        <v>0</v>
      </c>
    </row>
    <row r="9" spans="1:12" x14ac:dyDescent="0.35">
      <c r="A9" s="7"/>
      <c r="B9" s="8" t="s">
        <v>27</v>
      </c>
      <c r="C9" s="38" t="s">
        <v>28</v>
      </c>
      <c r="D9" s="38" t="s">
        <v>29</v>
      </c>
      <c r="E9" s="9">
        <v>591318.21400000004</v>
      </c>
      <c r="F9" s="50">
        <v>0</v>
      </c>
      <c r="G9" s="50">
        <v>5481007.4900000002</v>
      </c>
      <c r="H9" s="50">
        <v>0</v>
      </c>
      <c r="I9" s="50">
        <v>0</v>
      </c>
      <c r="J9" s="50">
        <v>0</v>
      </c>
      <c r="K9" s="50">
        <v>0</v>
      </c>
      <c r="L9" s="49">
        <v>0</v>
      </c>
    </row>
    <row r="10" spans="1:12" x14ac:dyDescent="0.35">
      <c r="A10" s="7"/>
      <c r="B10" s="8"/>
      <c r="C10" s="38" t="s">
        <v>30</v>
      </c>
      <c r="D10" s="38" t="s">
        <v>31</v>
      </c>
      <c r="E10" s="9">
        <v>54173.372000000003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49">
        <v>0</v>
      </c>
    </row>
    <row r="11" spans="1:12" x14ac:dyDescent="0.35">
      <c r="A11" s="7"/>
      <c r="B11" s="8"/>
      <c r="C11" s="38" t="s">
        <v>32</v>
      </c>
      <c r="D11" s="38" t="s">
        <v>33</v>
      </c>
      <c r="E11" s="9">
        <v>189964.10200000001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49" t="s">
        <v>608</v>
      </c>
    </row>
    <row r="12" spans="1:12" x14ac:dyDescent="0.35">
      <c r="A12" s="7"/>
      <c r="B12" s="8"/>
      <c r="C12" s="38" t="s">
        <v>34</v>
      </c>
      <c r="D12" s="38" t="s">
        <v>35</v>
      </c>
      <c r="E12" s="9">
        <v>4675.4340000000002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49">
        <v>0</v>
      </c>
    </row>
    <row r="13" spans="1:12" x14ac:dyDescent="0.35">
      <c r="A13" s="7"/>
      <c r="B13" s="8"/>
      <c r="C13" s="38" t="s">
        <v>36</v>
      </c>
      <c r="D13" s="38" t="s">
        <v>37</v>
      </c>
      <c r="E13" s="9">
        <v>113315.04</v>
      </c>
      <c r="F13" s="50">
        <v>0</v>
      </c>
      <c r="G13" s="50">
        <v>0</v>
      </c>
      <c r="H13" s="50">
        <v>0</v>
      </c>
      <c r="I13" s="50">
        <v>37496579.229999997</v>
      </c>
      <c r="J13" s="50">
        <v>0</v>
      </c>
      <c r="K13" s="50">
        <v>0</v>
      </c>
      <c r="L13" s="49" t="s">
        <v>608</v>
      </c>
    </row>
    <row r="14" spans="1:12" x14ac:dyDescent="0.35">
      <c r="A14" s="7"/>
      <c r="B14" s="8"/>
      <c r="C14" s="38" t="s">
        <v>38</v>
      </c>
      <c r="D14" s="38" t="s">
        <v>39</v>
      </c>
      <c r="E14" s="9">
        <v>198397.6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49">
        <v>0</v>
      </c>
    </row>
    <row r="15" spans="1:12" x14ac:dyDescent="0.35">
      <c r="A15" s="7"/>
      <c r="B15" s="8"/>
      <c r="C15" s="38" t="s">
        <v>40</v>
      </c>
      <c r="D15" s="38" t="s">
        <v>41</v>
      </c>
      <c r="E15" s="9">
        <v>20558.223999999998</v>
      </c>
      <c r="F15" s="50">
        <v>4000000</v>
      </c>
      <c r="G15" s="50">
        <v>0</v>
      </c>
      <c r="H15" s="50">
        <v>0</v>
      </c>
      <c r="I15" s="50">
        <v>0</v>
      </c>
      <c r="J15" s="50">
        <v>0</v>
      </c>
      <c r="K15" s="50" t="s">
        <v>609</v>
      </c>
      <c r="L15" s="49">
        <v>0</v>
      </c>
    </row>
    <row r="16" spans="1:12" ht="24" x14ac:dyDescent="0.35">
      <c r="A16" s="7"/>
      <c r="B16" s="8" t="s">
        <v>42</v>
      </c>
      <c r="C16" s="38" t="s">
        <v>43</v>
      </c>
      <c r="D16" s="39" t="s">
        <v>44</v>
      </c>
      <c r="E16" s="9">
        <v>12621.050999999999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49">
        <v>0</v>
      </c>
    </row>
    <row r="17" spans="1:12" x14ac:dyDescent="0.35">
      <c r="A17" s="7"/>
      <c r="B17" s="40" t="s">
        <v>45</v>
      </c>
      <c r="C17" s="41"/>
      <c r="D17" s="42"/>
      <c r="E17" s="9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49">
        <v>0</v>
      </c>
    </row>
    <row r="18" spans="1:12" x14ac:dyDescent="0.35">
      <c r="A18" s="7"/>
      <c r="B18" s="8"/>
      <c r="C18" s="38" t="s">
        <v>21</v>
      </c>
      <c r="D18" s="38"/>
      <c r="E18" s="9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49">
        <v>0</v>
      </c>
    </row>
    <row r="19" spans="1:12" x14ac:dyDescent="0.35">
      <c r="A19" s="7"/>
      <c r="B19" s="8" t="s">
        <v>27</v>
      </c>
      <c r="C19" s="38" t="s">
        <v>46</v>
      </c>
      <c r="D19" s="38" t="s">
        <v>47</v>
      </c>
      <c r="E19" s="9">
        <v>5068.0159999999996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49">
        <v>0</v>
      </c>
    </row>
    <row r="20" spans="1:12" x14ac:dyDescent="0.35">
      <c r="A20" s="7"/>
      <c r="B20" s="8"/>
      <c r="C20" s="38" t="s">
        <v>48</v>
      </c>
      <c r="D20" s="38" t="s">
        <v>49</v>
      </c>
      <c r="E20" s="9">
        <v>18205.026999999998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49">
        <v>0</v>
      </c>
    </row>
    <row r="21" spans="1:12" x14ac:dyDescent="0.35">
      <c r="A21" s="7"/>
      <c r="B21" s="8"/>
      <c r="C21" s="38" t="s">
        <v>50</v>
      </c>
      <c r="D21" s="38" t="s">
        <v>51</v>
      </c>
      <c r="E21" s="9">
        <v>18654.954000000002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49">
        <v>0</v>
      </c>
    </row>
    <row r="22" spans="1:12" x14ac:dyDescent="0.35">
      <c r="A22" s="7"/>
      <c r="B22" s="8"/>
      <c r="C22" s="38" t="s">
        <v>52</v>
      </c>
      <c r="D22" s="38" t="s">
        <v>53</v>
      </c>
      <c r="E22" s="9">
        <v>109131.186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49">
        <v>0</v>
      </c>
    </row>
    <row r="23" spans="1:12" x14ac:dyDescent="0.35">
      <c r="A23" s="7"/>
      <c r="B23" s="8"/>
      <c r="C23" s="38" t="s">
        <v>54</v>
      </c>
      <c r="D23" s="38" t="s">
        <v>55</v>
      </c>
      <c r="E23" s="9">
        <v>6644.6130000000003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49">
        <v>0</v>
      </c>
    </row>
    <row r="24" spans="1:12" x14ac:dyDescent="0.35">
      <c r="A24" s="7"/>
      <c r="B24" s="8"/>
      <c r="C24" s="38" t="s">
        <v>56</v>
      </c>
      <c r="D24" s="38" t="s">
        <v>57</v>
      </c>
      <c r="E24" s="9">
        <v>405287.27399999998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49">
        <v>0</v>
      </c>
    </row>
    <row r="25" spans="1:12" ht="24" x14ac:dyDescent="0.35">
      <c r="A25" s="7"/>
      <c r="B25" s="8" t="s">
        <v>42</v>
      </c>
      <c r="C25" s="38" t="s">
        <v>58</v>
      </c>
      <c r="D25" s="39" t="s">
        <v>59</v>
      </c>
      <c r="E25" s="9">
        <v>368452.86700000003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49">
        <v>0</v>
      </c>
    </row>
    <row r="26" spans="1:12" x14ac:dyDescent="0.35">
      <c r="A26" s="7"/>
      <c r="B26" s="40" t="s">
        <v>60</v>
      </c>
      <c r="C26" s="40"/>
      <c r="D26" s="40"/>
      <c r="E26" s="9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49">
        <v>0</v>
      </c>
    </row>
    <row r="27" spans="1:12" x14ac:dyDescent="0.35">
      <c r="A27" s="7"/>
      <c r="B27" s="8"/>
      <c r="C27" s="38" t="s">
        <v>21</v>
      </c>
      <c r="D27" s="38"/>
      <c r="E27" s="9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49">
        <v>0</v>
      </c>
    </row>
    <row r="28" spans="1:12" x14ac:dyDescent="0.35">
      <c r="A28" s="7"/>
      <c r="B28" s="8" t="s">
        <v>27</v>
      </c>
      <c r="C28" s="38" t="s">
        <v>61</v>
      </c>
      <c r="D28" s="38" t="s">
        <v>62</v>
      </c>
      <c r="E28" s="9">
        <v>933715.15500000003</v>
      </c>
      <c r="F28" s="50">
        <v>16000000</v>
      </c>
      <c r="G28" s="50">
        <v>0</v>
      </c>
      <c r="H28" s="50">
        <v>2080785.38</v>
      </c>
      <c r="I28" s="50">
        <v>910466027.51999998</v>
      </c>
      <c r="J28" s="50">
        <v>0</v>
      </c>
      <c r="K28" s="50" t="s">
        <v>609</v>
      </c>
      <c r="L28" s="49">
        <v>0</v>
      </c>
    </row>
    <row r="29" spans="1:12" x14ac:dyDescent="0.35">
      <c r="A29" s="7"/>
      <c r="B29" s="8"/>
      <c r="C29" s="38" t="s">
        <v>63</v>
      </c>
      <c r="D29" s="38" t="s">
        <v>64</v>
      </c>
      <c r="E29" s="9">
        <v>-19722.764999999999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49">
        <v>0</v>
      </c>
    </row>
    <row r="30" spans="1:12" x14ac:dyDescent="0.35">
      <c r="A30" s="7"/>
      <c r="B30" s="8"/>
      <c r="C30" s="38" t="s">
        <v>65</v>
      </c>
      <c r="D30" s="38" t="s">
        <v>66</v>
      </c>
      <c r="E30" s="9">
        <v>12642.272999999999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49">
        <v>0</v>
      </c>
    </row>
    <row r="31" spans="1:12" x14ac:dyDescent="0.35">
      <c r="A31" s="7"/>
      <c r="B31" s="8"/>
      <c r="C31" s="38" t="s">
        <v>67</v>
      </c>
      <c r="D31" s="38" t="s">
        <v>68</v>
      </c>
      <c r="E31" s="9">
        <v>9601.6110000000008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49">
        <v>0</v>
      </c>
    </row>
    <row r="32" spans="1:12" x14ac:dyDescent="0.35">
      <c r="A32" s="7"/>
      <c r="B32" s="8"/>
      <c r="C32" s="38" t="s">
        <v>69</v>
      </c>
      <c r="D32" s="38" t="s">
        <v>70</v>
      </c>
      <c r="E32" s="9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49">
        <v>0</v>
      </c>
    </row>
    <row r="33" spans="1:12" x14ac:dyDescent="0.35">
      <c r="A33" s="7"/>
      <c r="B33" s="8"/>
      <c r="C33" s="38" t="s">
        <v>71</v>
      </c>
      <c r="D33" s="38" t="s">
        <v>72</v>
      </c>
      <c r="E33" s="9">
        <v>2003845.148</v>
      </c>
      <c r="F33" s="50">
        <v>0</v>
      </c>
      <c r="G33" s="50">
        <v>3339662.6467926763</v>
      </c>
      <c r="H33" s="50">
        <v>0</v>
      </c>
      <c r="I33" s="50">
        <v>0</v>
      </c>
      <c r="J33" s="50">
        <v>0</v>
      </c>
      <c r="K33" s="50">
        <v>0</v>
      </c>
      <c r="L33" s="49">
        <v>0</v>
      </c>
    </row>
    <row r="34" spans="1:12" ht="24" x14ac:dyDescent="0.35">
      <c r="A34" s="7"/>
      <c r="B34" s="8" t="s">
        <v>42</v>
      </c>
      <c r="C34" s="38" t="s">
        <v>73</v>
      </c>
      <c r="D34" s="39" t="s">
        <v>74</v>
      </c>
      <c r="E34" s="9">
        <v>148800.967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 t="s">
        <v>609</v>
      </c>
      <c r="L34" s="49">
        <v>0</v>
      </c>
    </row>
    <row r="35" spans="1:12" x14ac:dyDescent="0.35">
      <c r="A35" s="7"/>
      <c r="B35" s="40" t="s">
        <v>75</v>
      </c>
      <c r="C35" s="43"/>
      <c r="D35" s="40"/>
      <c r="E35" s="9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49">
        <v>0</v>
      </c>
    </row>
    <row r="36" spans="1:12" x14ac:dyDescent="0.35">
      <c r="A36" s="7"/>
      <c r="B36" s="8"/>
      <c r="C36" s="38" t="s">
        <v>21</v>
      </c>
      <c r="D36" s="38"/>
      <c r="E36" s="9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49">
        <v>0</v>
      </c>
    </row>
    <row r="37" spans="1:12" x14ac:dyDescent="0.35">
      <c r="A37" s="7"/>
      <c r="B37" s="8" t="s">
        <v>27</v>
      </c>
      <c r="C37" s="38" t="s">
        <v>76</v>
      </c>
      <c r="D37" s="38" t="s">
        <v>77</v>
      </c>
      <c r="E37" s="9">
        <v>25434.989000000001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49">
        <v>0</v>
      </c>
    </row>
    <row r="38" spans="1:12" x14ac:dyDescent="0.35">
      <c r="A38" s="7"/>
      <c r="B38" s="8" t="s">
        <v>27</v>
      </c>
      <c r="C38" s="38" t="s">
        <v>78</v>
      </c>
      <c r="D38" s="38" t="s">
        <v>79</v>
      </c>
      <c r="E38" s="9">
        <v>23171.076000000001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49">
        <v>0</v>
      </c>
    </row>
    <row r="39" spans="1:12" x14ac:dyDescent="0.35">
      <c r="A39" s="7"/>
      <c r="B39" s="8" t="s">
        <v>27</v>
      </c>
      <c r="C39" s="38" t="s">
        <v>80</v>
      </c>
      <c r="D39" s="38" t="s">
        <v>81</v>
      </c>
      <c r="E39" s="9">
        <v>864142.38699999999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49">
        <v>0</v>
      </c>
    </row>
    <row r="40" spans="1:12" ht="24" x14ac:dyDescent="0.35">
      <c r="A40" s="7"/>
      <c r="B40" s="8" t="s">
        <v>42</v>
      </c>
      <c r="C40" s="38" t="s">
        <v>82</v>
      </c>
      <c r="D40" s="39" t="s">
        <v>83</v>
      </c>
      <c r="E40" s="9">
        <v>46790.167999999998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49">
        <v>0</v>
      </c>
    </row>
    <row r="41" spans="1:12" x14ac:dyDescent="0.35">
      <c r="A41" s="7"/>
      <c r="B41" s="40" t="s">
        <v>84</v>
      </c>
      <c r="C41" s="43"/>
      <c r="D41" s="40"/>
      <c r="E41" s="9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49">
        <v>0</v>
      </c>
    </row>
    <row r="42" spans="1:12" x14ac:dyDescent="0.35">
      <c r="A42" s="7"/>
      <c r="B42" s="8"/>
      <c r="C42" s="38" t="s">
        <v>21</v>
      </c>
      <c r="D42" s="38"/>
      <c r="E42" s="9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49">
        <v>0</v>
      </c>
    </row>
    <row r="43" spans="1:12" x14ac:dyDescent="0.35">
      <c r="A43" s="7"/>
      <c r="B43" s="8" t="s">
        <v>27</v>
      </c>
      <c r="C43" s="38" t="s">
        <v>85</v>
      </c>
      <c r="D43" s="38" t="s">
        <v>86</v>
      </c>
      <c r="E43" s="9">
        <v>1904.2280000000001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49">
        <v>0</v>
      </c>
    </row>
    <row r="44" spans="1:12" x14ac:dyDescent="0.35">
      <c r="A44" s="7"/>
      <c r="B44" s="8" t="s">
        <v>27</v>
      </c>
      <c r="C44" s="38" t="s">
        <v>87</v>
      </c>
      <c r="D44" s="38" t="s">
        <v>88</v>
      </c>
      <c r="E44" s="9">
        <v>4180.4579999999996</v>
      </c>
      <c r="F44" s="50">
        <v>0</v>
      </c>
      <c r="G44" s="50">
        <v>0</v>
      </c>
      <c r="H44" s="50">
        <v>66279473.43</v>
      </c>
      <c r="I44" s="50">
        <v>0</v>
      </c>
      <c r="J44" s="50">
        <v>0</v>
      </c>
      <c r="K44" s="50">
        <v>0</v>
      </c>
      <c r="L44" s="49">
        <v>0</v>
      </c>
    </row>
    <row r="45" spans="1:12" x14ac:dyDescent="0.35">
      <c r="A45" s="7"/>
      <c r="B45" s="8" t="s">
        <v>27</v>
      </c>
      <c r="C45" s="38" t="s">
        <v>89</v>
      </c>
      <c r="D45" s="38" t="s">
        <v>90</v>
      </c>
      <c r="E45" s="9">
        <v>1329.713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49">
        <v>0</v>
      </c>
    </row>
    <row r="46" spans="1:12" x14ac:dyDescent="0.35">
      <c r="A46" s="7"/>
      <c r="B46" s="8" t="s">
        <v>27</v>
      </c>
      <c r="C46" s="38" t="s">
        <v>91</v>
      </c>
      <c r="D46" s="38" t="s">
        <v>92</v>
      </c>
      <c r="E46" s="9">
        <v>1925.8820000000001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 t="s">
        <v>609</v>
      </c>
      <c r="L46" s="49">
        <v>0</v>
      </c>
    </row>
    <row r="47" spans="1:12" x14ac:dyDescent="0.35">
      <c r="A47" s="7"/>
      <c r="B47" s="8" t="s">
        <v>27</v>
      </c>
      <c r="C47" s="38" t="s">
        <v>93</v>
      </c>
      <c r="D47" s="38" t="s">
        <v>94</v>
      </c>
      <c r="E47" s="9">
        <v>86953.895999999993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49">
        <v>0</v>
      </c>
    </row>
    <row r="48" spans="1:12" ht="24" x14ac:dyDescent="0.35">
      <c r="A48" s="7"/>
      <c r="B48" s="8" t="s">
        <v>42</v>
      </c>
      <c r="C48" s="38" t="s">
        <v>95</v>
      </c>
      <c r="D48" s="39" t="s">
        <v>96</v>
      </c>
      <c r="E48" s="9">
        <v>30683.219000000001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49">
        <v>0</v>
      </c>
    </row>
    <row r="49" spans="1:12" x14ac:dyDescent="0.35">
      <c r="A49" s="7"/>
      <c r="B49" s="40" t="s">
        <v>97</v>
      </c>
      <c r="C49" s="43"/>
      <c r="D49" s="40"/>
      <c r="E49" s="9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49">
        <v>0</v>
      </c>
    </row>
    <row r="50" spans="1:12" x14ac:dyDescent="0.35">
      <c r="A50" s="7"/>
      <c r="B50" s="8"/>
      <c r="C50" s="38" t="s">
        <v>21</v>
      </c>
      <c r="D50" s="38"/>
      <c r="E50" s="9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49">
        <v>0</v>
      </c>
    </row>
    <row r="51" spans="1:12" x14ac:dyDescent="0.35">
      <c r="A51" s="7"/>
      <c r="B51" s="8" t="s">
        <v>27</v>
      </c>
      <c r="C51" s="38" t="s">
        <v>98</v>
      </c>
      <c r="D51" s="38" t="s">
        <v>99</v>
      </c>
      <c r="E51" s="9">
        <v>24.6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49">
        <v>0</v>
      </c>
    </row>
    <row r="52" spans="1:12" x14ac:dyDescent="0.35">
      <c r="A52" s="7"/>
      <c r="B52" s="8" t="s">
        <v>27</v>
      </c>
      <c r="C52" s="38" t="s">
        <v>100</v>
      </c>
      <c r="D52" s="38" t="s">
        <v>101</v>
      </c>
      <c r="E52" s="9">
        <v>814.60199999999998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49">
        <v>0</v>
      </c>
    </row>
    <row r="53" spans="1:12" ht="24" x14ac:dyDescent="0.35">
      <c r="A53" s="7"/>
      <c r="B53" s="8" t="s">
        <v>27</v>
      </c>
      <c r="C53" s="38" t="s">
        <v>102</v>
      </c>
      <c r="D53" s="39" t="s">
        <v>103</v>
      </c>
      <c r="E53" s="9">
        <v>35.572000000000003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49">
        <v>0</v>
      </c>
    </row>
    <row r="54" spans="1:12" x14ac:dyDescent="0.35">
      <c r="A54" s="7"/>
      <c r="B54" s="8" t="s">
        <v>27</v>
      </c>
      <c r="C54" s="38" t="s">
        <v>104</v>
      </c>
      <c r="D54" s="38" t="s">
        <v>105</v>
      </c>
      <c r="E54" s="9">
        <v>3.657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49">
        <v>0</v>
      </c>
    </row>
    <row r="55" spans="1:12" ht="24" x14ac:dyDescent="0.35">
      <c r="A55" s="7"/>
      <c r="B55" s="8" t="s">
        <v>42</v>
      </c>
      <c r="C55" s="38" t="s">
        <v>106</v>
      </c>
      <c r="D55" s="39" t="s">
        <v>107</v>
      </c>
      <c r="E55" s="9">
        <v>4559.3620000000001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49">
        <v>0</v>
      </c>
    </row>
    <row r="56" spans="1:12" x14ac:dyDescent="0.35">
      <c r="A56" s="7"/>
      <c r="B56" s="40" t="s">
        <v>108</v>
      </c>
      <c r="C56" s="43"/>
      <c r="D56" s="40"/>
      <c r="E56" s="9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49">
        <v>0</v>
      </c>
    </row>
    <row r="57" spans="1:12" x14ac:dyDescent="0.35">
      <c r="A57" s="7"/>
      <c r="B57" s="8"/>
      <c r="C57" s="38" t="s">
        <v>21</v>
      </c>
      <c r="D57" s="38"/>
      <c r="E57" s="9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49">
        <v>0</v>
      </c>
    </row>
    <row r="58" spans="1:12" x14ac:dyDescent="0.35">
      <c r="A58" s="7"/>
      <c r="B58" s="8"/>
      <c r="C58" s="38" t="s">
        <v>21</v>
      </c>
      <c r="D58" s="38"/>
      <c r="E58" s="9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49">
        <v>0</v>
      </c>
    </row>
    <row r="59" spans="1:12" x14ac:dyDescent="0.35">
      <c r="A59" s="44"/>
      <c r="B59" s="45" t="s">
        <v>109</v>
      </c>
      <c r="C59" s="46"/>
      <c r="D59" s="45"/>
      <c r="E59" s="9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49">
        <v>0</v>
      </c>
    </row>
    <row r="60" spans="1:12" x14ac:dyDescent="0.35">
      <c r="A60" s="7"/>
      <c r="B60" s="8"/>
      <c r="C60" s="38" t="s">
        <v>21</v>
      </c>
      <c r="D60" s="38"/>
      <c r="E60" s="9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49">
        <v>0</v>
      </c>
    </row>
    <row r="61" spans="1:12" x14ac:dyDescent="0.35">
      <c r="A61" s="7"/>
      <c r="B61" s="40" t="s">
        <v>110</v>
      </c>
      <c r="C61" s="38" t="s">
        <v>21</v>
      </c>
      <c r="D61" s="38" t="s">
        <v>21</v>
      </c>
      <c r="E61" s="9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49">
        <v>0</v>
      </c>
    </row>
    <row r="62" spans="1:12" x14ac:dyDescent="0.35">
      <c r="A62" s="7"/>
      <c r="B62" s="8"/>
      <c r="C62" s="38" t="s">
        <v>21</v>
      </c>
      <c r="D62" s="38"/>
      <c r="E62" s="9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49">
        <v>0</v>
      </c>
    </row>
    <row r="63" spans="1:12" x14ac:dyDescent="0.35">
      <c r="A63" s="7"/>
      <c r="B63" s="8" t="s">
        <v>22</v>
      </c>
      <c r="C63" s="38" t="s">
        <v>111</v>
      </c>
      <c r="D63" s="38" t="s">
        <v>112</v>
      </c>
      <c r="E63" s="9">
        <v>1661993.1440000001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 t="s">
        <v>609</v>
      </c>
      <c r="L63" s="49" t="s">
        <v>608</v>
      </c>
    </row>
    <row r="64" spans="1:12" x14ac:dyDescent="0.35">
      <c r="A64" s="7"/>
      <c r="B64" s="8"/>
      <c r="C64" s="38"/>
      <c r="D64" s="38"/>
      <c r="E64" s="9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49">
        <v>0</v>
      </c>
    </row>
    <row r="65" spans="1:12" x14ac:dyDescent="0.35">
      <c r="A65" s="7"/>
      <c r="B65" s="8" t="s">
        <v>27</v>
      </c>
      <c r="C65" s="38" t="s">
        <v>113</v>
      </c>
      <c r="D65" s="38" t="s">
        <v>114</v>
      </c>
      <c r="E65" s="9">
        <v>362403.16399999999</v>
      </c>
      <c r="F65" s="50">
        <v>0</v>
      </c>
      <c r="G65" s="50">
        <v>22000030.797401138</v>
      </c>
      <c r="H65" s="50">
        <v>0</v>
      </c>
      <c r="I65" s="50">
        <v>351445180.83999997</v>
      </c>
      <c r="J65" s="50">
        <v>0</v>
      </c>
      <c r="K65" s="50">
        <v>0</v>
      </c>
      <c r="L65" s="49" t="s">
        <v>608</v>
      </c>
    </row>
    <row r="66" spans="1:12" x14ac:dyDescent="0.35">
      <c r="A66" s="7"/>
      <c r="B66" s="8"/>
      <c r="C66" s="38" t="s">
        <v>115</v>
      </c>
      <c r="D66" s="38" t="s">
        <v>116</v>
      </c>
      <c r="E66" s="9">
        <v>505143.41200000001</v>
      </c>
      <c r="F66" s="50">
        <v>6000000</v>
      </c>
      <c r="G66" s="50">
        <v>378243833.8503474</v>
      </c>
      <c r="H66" s="50">
        <v>49096313.93</v>
      </c>
      <c r="I66" s="50">
        <v>138896236.22000003</v>
      </c>
      <c r="J66" s="50">
        <v>160161000</v>
      </c>
      <c r="K66" s="50">
        <v>0</v>
      </c>
      <c r="L66" s="49" t="s">
        <v>608</v>
      </c>
    </row>
    <row r="67" spans="1:12" x14ac:dyDescent="0.35">
      <c r="A67" s="7"/>
      <c r="B67" s="8"/>
      <c r="C67" s="38" t="s">
        <v>117</v>
      </c>
      <c r="D67" s="38" t="s">
        <v>118</v>
      </c>
      <c r="E67" s="9">
        <v>0</v>
      </c>
      <c r="F67" s="50">
        <v>15000000</v>
      </c>
      <c r="G67" s="50">
        <v>168606378.72301832</v>
      </c>
      <c r="H67" s="50">
        <v>0</v>
      </c>
      <c r="I67" s="50">
        <v>125873402.16</v>
      </c>
      <c r="J67" s="50">
        <v>0</v>
      </c>
      <c r="K67" s="50">
        <v>0</v>
      </c>
      <c r="L67" s="49">
        <v>0</v>
      </c>
    </row>
    <row r="68" spans="1:12" x14ac:dyDescent="0.35">
      <c r="A68" s="7"/>
      <c r="B68" s="8" t="s">
        <v>42</v>
      </c>
      <c r="C68" s="38" t="s">
        <v>119</v>
      </c>
      <c r="D68" s="38" t="s">
        <v>120</v>
      </c>
      <c r="E68" s="9">
        <v>12997.255999999999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 t="s">
        <v>609</v>
      </c>
      <c r="L68" s="49">
        <v>0</v>
      </c>
    </row>
    <row r="69" spans="1:12" x14ac:dyDescent="0.35">
      <c r="A69" s="7"/>
      <c r="B69" s="40" t="s">
        <v>121</v>
      </c>
      <c r="C69" s="40"/>
      <c r="D69" s="40"/>
      <c r="E69" s="9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49">
        <v>0</v>
      </c>
    </row>
    <row r="70" spans="1:12" x14ac:dyDescent="0.35">
      <c r="A70" s="7"/>
      <c r="B70" s="8"/>
      <c r="C70" s="38" t="s">
        <v>21</v>
      </c>
      <c r="D70" s="38"/>
      <c r="E70" s="9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49">
        <v>0</v>
      </c>
    </row>
    <row r="71" spans="1:12" x14ac:dyDescent="0.35">
      <c r="A71" s="7"/>
      <c r="B71" s="8" t="s">
        <v>27</v>
      </c>
      <c r="C71" s="38" t="s">
        <v>122</v>
      </c>
      <c r="D71" s="38" t="s">
        <v>123</v>
      </c>
      <c r="E71" s="9">
        <v>453502.31</v>
      </c>
      <c r="F71" s="50">
        <v>8000000</v>
      </c>
      <c r="G71" s="50">
        <v>156777297.67380112</v>
      </c>
      <c r="H71" s="50">
        <v>2511900.0699999998</v>
      </c>
      <c r="I71" s="50">
        <v>0</v>
      </c>
      <c r="J71" s="50">
        <v>0</v>
      </c>
      <c r="K71" s="50">
        <v>0</v>
      </c>
      <c r="L71" s="49">
        <v>0</v>
      </c>
    </row>
    <row r="72" spans="1:12" x14ac:dyDescent="0.35">
      <c r="A72" s="7"/>
      <c r="B72" s="8"/>
      <c r="C72" s="38" t="s">
        <v>124</v>
      </c>
      <c r="D72" s="38" t="s">
        <v>125</v>
      </c>
      <c r="E72" s="9">
        <v>298626.52899999998</v>
      </c>
      <c r="F72" s="50">
        <v>0</v>
      </c>
      <c r="G72" s="50">
        <v>25399542.719015867</v>
      </c>
      <c r="H72" s="50">
        <v>0</v>
      </c>
      <c r="I72" s="50">
        <v>451403875.50999999</v>
      </c>
      <c r="J72" s="50">
        <v>0</v>
      </c>
      <c r="K72" s="50">
        <v>0</v>
      </c>
      <c r="L72" s="49">
        <v>0</v>
      </c>
    </row>
    <row r="73" spans="1:12" x14ac:dyDescent="0.35">
      <c r="A73" s="7"/>
      <c r="B73" s="8"/>
      <c r="C73" s="38" t="s">
        <v>126</v>
      </c>
      <c r="D73" s="38" t="s">
        <v>127</v>
      </c>
      <c r="E73" s="9">
        <v>238240.674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 t="s">
        <v>609</v>
      </c>
      <c r="L73" s="49">
        <v>0</v>
      </c>
    </row>
    <row r="74" spans="1:12" x14ac:dyDescent="0.35">
      <c r="A74" s="7"/>
      <c r="B74" s="8"/>
      <c r="C74" s="38" t="s">
        <v>128</v>
      </c>
      <c r="D74" s="38" t="s">
        <v>129</v>
      </c>
      <c r="E74" s="9">
        <v>18802008.333999999</v>
      </c>
      <c r="F74" s="50">
        <v>0</v>
      </c>
      <c r="G74" s="50">
        <v>0</v>
      </c>
      <c r="H74" s="50">
        <v>0</v>
      </c>
      <c r="I74" s="50">
        <v>0</v>
      </c>
      <c r="J74" s="50">
        <v>9519288000</v>
      </c>
      <c r="K74" s="50">
        <v>0</v>
      </c>
      <c r="L74" s="49" t="s">
        <v>608</v>
      </c>
    </row>
    <row r="75" spans="1:12" x14ac:dyDescent="0.35">
      <c r="A75" s="7"/>
      <c r="B75" s="8"/>
      <c r="C75" s="38" t="s">
        <v>130</v>
      </c>
      <c r="D75" s="38" t="s">
        <v>131</v>
      </c>
      <c r="E75" s="9">
        <v>1461825.5190000001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49" t="s">
        <v>608</v>
      </c>
    </row>
    <row r="76" spans="1:12" ht="24" x14ac:dyDescent="0.35">
      <c r="A76" s="7"/>
      <c r="B76" s="8" t="s">
        <v>42</v>
      </c>
      <c r="C76" s="38" t="s">
        <v>132</v>
      </c>
      <c r="D76" s="39" t="s">
        <v>133</v>
      </c>
      <c r="E76" s="9">
        <v>964.56299999999999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49">
        <v>0</v>
      </c>
    </row>
    <row r="77" spans="1:12" x14ac:dyDescent="0.35">
      <c r="A77" s="7"/>
      <c r="B77" s="40" t="s">
        <v>134</v>
      </c>
      <c r="C77" s="40"/>
      <c r="D77" s="40"/>
      <c r="E77" s="9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49">
        <v>0</v>
      </c>
    </row>
    <row r="78" spans="1:12" x14ac:dyDescent="0.35">
      <c r="A78" s="7"/>
      <c r="B78" s="8"/>
      <c r="C78" s="38" t="s">
        <v>21</v>
      </c>
      <c r="D78" s="38"/>
      <c r="E78" s="9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49">
        <v>0</v>
      </c>
    </row>
    <row r="79" spans="1:12" x14ac:dyDescent="0.35">
      <c r="A79" s="7"/>
      <c r="B79" s="8" t="s">
        <v>27</v>
      </c>
      <c r="C79" s="38" t="s">
        <v>135</v>
      </c>
      <c r="D79" s="38" t="s">
        <v>136</v>
      </c>
      <c r="E79" s="9">
        <v>7523.808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 t="s">
        <v>609</v>
      </c>
      <c r="L79" s="49">
        <v>0</v>
      </c>
    </row>
    <row r="80" spans="1:12" x14ac:dyDescent="0.35">
      <c r="A80" s="7"/>
      <c r="B80" s="8"/>
      <c r="C80" s="38" t="s">
        <v>137</v>
      </c>
      <c r="D80" s="38" t="s">
        <v>138</v>
      </c>
      <c r="E80" s="9">
        <v>1578612.324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49" t="s">
        <v>608</v>
      </c>
    </row>
    <row r="81" spans="1:12" x14ac:dyDescent="0.35">
      <c r="A81" s="7"/>
      <c r="B81" s="8"/>
      <c r="C81" s="38" t="s">
        <v>139</v>
      </c>
      <c r="D81" s="38" t="s">
        <v>140</v>
      </c>
      <c r="E81" s="9">
        <v>1039301.356</v>
      </c>
      <c r="F81" s="50">
        <v>0</v>
      </c>
      <c r="G81" s="50">
        <v>2738758.5417219088</v>
      </c>
      <c r="H81" s="50">
        <v>9732173.5099999998</v>
      </c>
      <c r="I81" s="50">
        <v>0</v>
      </c>
      <c r="J81" s="50">
        <v>0</v>
      </c>
      <c r="K81" s="50">
        <v>0</v>
      </c>
      <c r="L81" s="49" t="s">
        <v>608</v>
      </c>
    </row>
    <row r="82" spans="1:12" x14ac:dyDescent="0.35">
      <c r="A82" s="7"/>
      <c r="B82" s="8"/>
      <c r="C82" s="38" t="s">
        <v>141</v>
      </c>
      <c r="D82" s="38" t="s">
        <v>142</v>
      </c>
      <c r="E82" s="9">
        <v>9595544.9110000003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49" t="s">
        <v>608</v>
      </c>
    </row>
    <row r="83" spans="1:12" x14ac:dyDescent="0.35">
      <c r="A83" s="7"/>
      <c r="B83" s="8"/>
      <c r="C83" s="38" t="s">
        <v>143</v>
      </c>
      <c r="D83" s="38" t="s">
        <v>144</v>
      </c>
      <c r="E83" s="9">
        <v>500058.80300000001</v>
      </c>
      <c r="F83" s="50">
        <v>0</v>
      </c>
      <c r="G83" s="50">
        <v>0</v>
      </c>
      <c r="H83" s="50">
        <v>3244768.63</v>
      </c>
      <c r="I83" s="50">
        <v>0</v>
      </c>
      <c r="J83" s="50">
        <v>0</v>
      </c>
      <c r="K83" s="50" t="s">
        <v>609</v>
      </c>
      <c r="L83" s="49">
        <v>0</v>
      </c>
    </row>
    <row r="84" spans="1:12" x14ac:dyDescent="0.35">
      <c r="A84" s="7"/>
      <c r="B84" s="8"/>
      <c r="C84" s="38" t="s">
        <v>145</v>
      </c>
      <c r="D84" s="38" t="s">
        <v>146</v>
      </c>
      <c r="E84" s="9">
        <v>585402.27399999998</v>
      </c>
      <c r="F84" s="50">
        <v>0</v>
      </c>
      <c r="G84" s="50">
        <v>0</v>
      </c>
      <c r="H84" s="50">
        <v>4903602.28</v>
      </c>
      <c r="I84" s="50">
        <v>563059085.55000007</v>
      </c>
      <c r="J84" s="50">
        <v>0</v>
      </c>
      <c r="K84" s="50">
        <v>0</v>
      </c>
      <c r="L84" s="49">
        <v>0</v>
      </c>
    </row>
    <row r="85" spans="1:12" ht="24" x14ac:dyDescent="0.35">
      <c r="A85" s="7"/>
      <c r="B85" s="8" t="s">
        <v>42</v>
      </c>
      <c r="C85" s="38" t="s">
        <v>147</v>
      </c>
      <c r="D85" s="39" t="s">
        <v>148</v>
      </c>
      <c r="E85" s="9">
        <v>7320.201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49">
        <v>0</v>
      </c>
    </row>
    <row r="86" spans="1:12" x14ac:dyDescent="0.35">
      <c r="A86" s="7"/>
      <c r="B86" s="126" t="s">
        <v>149</v>
      </c>
      <c r="C86" s="126"/>
      <c r="D86" s="126"/>
      <c r="E86" s="9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49">
        <v>0</v>
      </c>
    </row>
    <row r="87" spans="1:12" x14ac:dyDescent="0.35">
      <c r="A87" s="7"/>
      <c r="B87" s="8"/>
      <c r="C87" s="38" t="s">
        <v>21</v>
      </c>
      <c r="D87" s="38"/>
      <c r="E87" s="9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49">
        <v>0</v>
      </c>
    </row>
    <row r="88" spans="1:12" x14ac:dyDescent="0.35">
      <c r="A88" s="7"/>
      <c r="B88" s="8" t="s">
        <v>27</v>
      </c>
      <c r="C88" s="38" t="s">
        <v>150</v>
      </c>
      <c r="D88" s="38" t="s">
        <v>151</v>
      </c>
      <c r="E88" s="9">
        <v>2349803.7969999998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49">
        <v>0</v>
      </c>
    </row>
    <row r="89" spans="1:12" x14ac:dyDescent="0.35">
      <c r="A89" s="7"/>
      <c r="B89" s="8"/>
      <c r="C89" s="38" t="s">
        <v>152</v>
      </c>
      <c r="D89" s="38" t="s">
        <v>153</v>
      </c>
      <c r="E89" s="9">
        <v>3262013.5350000001</v>
      </c>
      <c r="F89" s="50">
        <v>0</v>
      </c>
      <c r="G89" s="50">
        <v>2785736.5028381827</v>
      </c>
      <c r="H89" s="50">
        <v>4611039.93</v>
      </c>
      <c r="I89" s="50">
        <v>0</v>
      </c>
      <c r="J89" s="50">
        <v>0</v>
      </c>
      <c r="K89" s="50">
        <v>0</v>
      </c>
      <c r="L89" s="49" t="s">
        <v>608</v>
      </c>
    </row>
    <row r="90" spans="1:12" x14ac:dyDescent="0.35">
      <c r="A90" s="7"/>
      <c r="B90" s="8"/>
      <c r="C90" s="38" t="s">
        <v>154</v>
      </c>
      <c r="D90" s="38" t="s">
        <v>155</v>
      </c>
      <c r="E90" s="9">
        <v>169060.11199999999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49">
        <v>0</v>
      </c>
    </row>
    <row r="91" spans="1:12" x14ac:dyDescent="0.35">
      <c r="A91" s="7"/>
      <c r="B91" s="8"/>
      <c r="C91" s="38" t="s">
        <v>156</v>
      </c>
      <c r="D91" s="38" t="s">
        <v>157</v>
      </c>
      <c r="E91" s="9">
        <v>1474460.1170000001</v>
      </c>
      <c r="F91" s="50">
        <v>0</v>
      </c>
      <c r="G91" s="50">
        <v>267112439.1018661</v>
      </c>
      <c r="H91" s="50">
        <v>3701549.12</v>
      </c>
      <c r="I91" s="50">
        <v>411714737.79000002</v>
      </c>
      <c r="J91" s="50">
        <v>0</v>
      </c>
      <c r="K91" s="50">
        <v>0</v>
      </c>
      <c r="L91" s="49" t="s">
        <v>608</v>
      </c>
    </row>
    <row r="92" spans="1:12" ht="24" x14ac:dyDescent="0.35">
      <c r="A92" s="7"/>
      <c r="B92" s="8" t="s">
        <v>42</v>
      </c>
      <c r="C92" s="38" t="s">
        <v>158</v>
      </c>
      <c r="D92" s="39" t="s">
        <v>159</v>
      </c>
      <c r="E92" s="9">
        <v>300.72800000000001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49">
        <v>0</v>
      </c>
    </row>
    <row r="93" spans="1:12" x14ac:dyDescent="0.35">
      <c r="A93" s="7"/>
      <c r="B93" s="40" t="s">
        <v>160</v>
      </c>
      <c r="C93" s="40"/>
      <c r="D93" s="40"/>
      <c r="E93" s="9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49">
        <v>0</v>
      </c>
    </row>
    <row r="94" spans="1:12" x14ac:dyDescent="0.35">
      <c r="A94" s="7"/>
      <c r="B94" s="8"/>
      <c r="C94" s="38" t="s">
        <v>21</v>
      </c>
      <c r="D94" s="38"/>
      <c r="E94" s="9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49">
        <v>0</v>
      </c>
    </row>
    <row r="95" spans="1:12" x14ac:dyDescent="0.35">
      <c r="A95" s="7"/>
      <c r="B95" s="8"/>
      <c r="C95" s="38" t="s">
        <v>21</v>
      </c>
      <c r="D95" s="38"/>
      <c r="E95" s="9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49">
        <v>0</v>
      </c>
    </row>
    <row r="96" spans="1:12" x14ac:dyDescent="0.35">
      <c r="A96" s="7"/>
      <c r="B96" s="40" t="s">
        <v>161</v>
      </c>
      <c r="C96" s="40"/>
      <c r="D96" s="40"/>
      <c r="E96" s="9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49">
        <v>0</v>
      </c>
    </row>
    <row r="97" spans="1:12" x14ac:dyDescent="0.35">
      <c r="A97" s="7"/>
      <c r="B97" s="8"/>
      <c r="C97" s="38" t="s">
        <v>21</v>
      </c>
      <c r="D97" s="38"/>
      <c r="E97" s="9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49">
        <v>0</v>
      </c>
    </row>
    <row r="98" spans="1:12" x14ac:dyDescent="0.35">
      <c r="A98" s="7"/>
      <c r="B98" s="40" t="s">
        <v>162</v>
      </c>
      <c r="C98" s="38" t="s">
        <v>21</v>
      </c>
      <c r="D98" s="38" t="s">
        <v>21</v>
      </c>
      <c r="E98" s="9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49">
        <v>0</v>
      </c>
    </row>
    <row r="99" spans="1:12" x14ac:dyDescent="0.35">
      <c r="A99" s="7"/>
      <c r="B99" s="8"/>
      <c r="C99" s="38" t="s">
        <v>21</v>
      </c>
      <c r="D99" s="38"/>
      <c r="E99" s="9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49">
        <v>0</v>
      </c>
    </row>
    <row r="100" spans="1:12" x14ac:dyDescent="0.35">
      <c r="A100" s="7"/>
      <c r="B100" s="8" t="s">
        <v>22</v>
      </c>
      <c r="C100" s="38" t="s">
        <v>163</v>
      </c>
      <c r="D100" s="38" t="s">
        <v>164</v>
      </c>
      <c r="E100" s="9">
        <v>2491400.7089999998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49">
        <v>0</v>
      </c>
    </row>
    <row r="101" spans="1:12" x14ac:dyDescent="0.35">
      <c r="A101" s="7"/>
      <c r="B101" s="8" t="s">
        <v>22</v>
      </c>
      <c r="C101" s="38" t="s">
        <v>165</v>
      </c>
      <c r="D101" s="38" t="s">
        <v>166</v>
      </c>
      <c r="E101" s="9">
        <v>8985657.1860000007</v>
      </c>
      <c r="F101" s="50">
        <v>0</v>
      </c>
      <c r="G101" s="50">
        <v>0</v>
      </c>
      <c r="H101" s="50">
        <v>0</v>
      </c>
      <c r="I101" s="50">
        <v>3732722265.0400004</v>
      </c>
      <c r="J101" s="50">
        <v>1228323000</v>
      </c>
      <c r="K101" s="50" t="s">
        <v>609</v>
      </c>
      <c r="L101" s="49" t="s">
        <v>608</v>
      </c>
    </row>
    <row r="102" spans="1:12" x14ac:dyDescent="0.35">
      <c r="A102" s="7"/>
      <c r="B102" s="8" t="s">
        <v>22</v>
      </c>
      <c r="C102" s="38" t="s">
        <v>167</v>
      </c>
      <c r="D102" s="38" t="s">
        <v>168</v>
      </c>
      <c r="E102" s="9">
        <v>5105080.4910000004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49">
        <v>0</v>
      </c>
    </row>
    <row r="103" spans="1:12" x14ac:dyDescent="0.35">
      <c r="A103" s="7"/>
      <c r="B103" s="8"/>
      <c r="C103" s="38" t="s">
        <v>21</v>
      </c>
      <c r="D103" s="38"/>
      <c r="E103" s="9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49">
        <v>0</v>
      </c>
    </row>
    <row r="104" spans="1:12" x14ac:dyDescent="0.35">
      <c r="A104" s="7"/>
      <c r="B104" s="8" t="s">
        <v>27</v>
      </c>
      <c r="C104" s="38" t="s">
        <v>169</v>
      </c>
      <c r="D104" s="38" t="s">
        <v>170</v>
      </c>
      <c r="E104" s="9">
        <v>10207025.447000001</v>
      </c>
      <c r="F104" s="50">
        <v>0</v>
      </c>
      <c r="G104" s="50">
        <v>0</v>
      </c>
      <c r="H104" s="50">
        <v>0</v>
      </c>
      <c r="I104" s="50">
        <v>0</v>
      </c>
      <c r="J104" s="50">
        <v>1963686000</v>
      </c>
      <c r="K104" s="50">
        <v>0</v>
      </c>
      <c r="L104" s="49" t="s">
        <v>608</v>
      </c>
    </row>
    <row r="105" spans="1:12" x14ac:dyDescent="0.35">
      <c r="A105" s="7"/>
      <c r="B105" s="8" t="s">
        <v>27</v>
      </c>
      <c r="C105" s="38" t="s">
        <v>171</v>
      </c>
      <c r="D105" s="38" t="s">
        <v>172</v>
      </c>
      <c r="E105" s="9">
        <v>61812.214999999997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49">
        <v>0</v>
      </c>
    </row>
    <row r="106" spans="1:12" x14ac:dyDescent="0.35">
      <c r="A106" s="7"/>
      <c r="B106" s="8" t="s">
        <v>27</v>
      </c>
      <c r="C106" s="38" t="s">
        <v>173</v>
      </c>
      <c r="D106" s="38" t="s">
        <v>174</v>
      </c>
      <c r="E106" s="9">
        <v>546317.03500000003</v>
      </c>
      <c r="F106" s="50">
        <v>0</v>
      </c>
      <c r="G106" s="50">
        <v>0</v>
      </c>
      <c r="H106" s="50">
        <v>0</v>
      </c>
      <c r="I106" s="50">
        <v>0</v>
      </c>
      <c r="J106" s="50">
        <v>122443000</v>
      </c>
      <c r="K106" s="50">
        <v>0</v>
      </c>
      <c r="L106" s="49" t="s">
        <v>608</v>
      </c>
    </row>
    <row r="107" spans="1:12" ht="24" x14ac:dyDescent="0.35">
      <c r="A107" s="7"/>
      <c r="B107" s="8" t="s">
        <v>42</v>
      </c>
      <c r="C107" s="38" t="s">
        <v>175</v>
      </c>
      <c r="D107" s="39" t="s">
        <v>176</v>
      </c>
      <c r="E107" s="9">
        <v>110773.603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49" t="s">
        <v>608</v>
      </c>
    </row>
    <row r="108" spans="1:12" x14ac:dyDescent="0.35">
      <c r="A108" s="7"/>
      <c r="B108" s="40" t="s">
        <v>177</v>
      </c>
      <c r="C108" s="40"/>
      <c r="D108" s="40"/>
      <c r="E108" s="9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49">
        <v>0</v>
      </c>
    </row>
    <row r="109" spans="1:12" x14ac:dyDescent="0.35">
      <c r="A109" s="7"/>
      <c r="B109" s="8"/>
      <c r="C109" s="38" t="s">
        <v>21</v>
      </c>
      <c r="D109" s="38"/>
      <c r="E109" s="9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49">
        <v>0</v>
      </c>
    </row>
    <row r="110" spans="1:12" x14ac:dyDescent="0.35">
      <c r="A110" s="7"/>
      <c r="B110" s="8" t="s">
        <v>27</v>
      </c>
      <c r="C110" s="38" t="s">
        <v>178</v>
      </c>
      <c r="D110" s="38" t="s">
        <v>179</v>
      </c>
      <c r="E110" s="9">
        <v>319547.15100000001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49">
        <v>0</v>
      </c>
    </row>
    <row r="111" spans="1:12" x14ac:dyDescent="0.35">
      <c r="A111" s="7"/>
      <c r="B111" s="8" t="s">
        <v>27</v>
      </c>
      <c r="C111" s="38" t="s">
        <v>180</v>
      </c>
      <c r="D111" s="38" t="s">
        <v>181</v>
      </c>
      <c r="E111" s="9">
        <v>3540136.4810000001</v>
      </c>
      <c r="F111" s="50">
        <v>0</v>
      </c>
      <c r="G111" s="50">
        <v>0</v>
      </c>
      <c r="H111" s="50">
        <v>0</v>
      </c>
      <c r="I111" s="50">
        <v>0</v>
      </c>
      <c r="J111" s="50">
        <v>1528395000</v>
      </c>
      <c r="K111" s="50">
        <v>0</v>
      </c>
      <c r="L111" s="49" t="s">
        <v>608</v>
      </c>
    </row>
    <row r="112" spans="1:12" x14ac:dyDescent="0.35">
      <c r="A112" s="7"/>
      <c r="B112" s="8" t="s">
        <v>27</v>
      </c>
      <c r="C112" s="38" t="s">
        <v>182</v>
      </c>
      <c r="D112" s="38" t="s">
        <v>183</v>
      </c>
      <c r="E112" s="9">
        <v>2970787.2170000002</v>
      </c>
      <c r="F112" s="50">
        <v>0</v>
      </c>
      <c r="G112" s="50">
        <v>0</v>
      </c>
      <c r="H112" s="50">
        <v>0</v>
      </c>
      <c r="I112" s="50">
        <v>0</v>
      </c>
      <c r="J112" s="50">
        <v>950538000</v>
      </c>
      <c r="K112" s="50">
        <v>0</v>
      </c>
      <c r="L112" s="49">
        <v>0</v>
      </c>
    </row>
    <row r="113" spans="1:12" ht="24" x14ac:dyDescent="0.35">
      <c r="A113" s="7"/>
      <c r="B113" s="8" t="s">
        <v>42</v>
      </c>
      <c r="C113" s="38" t="s">
        <v>184</v>
      </c>
      <c r="D113" s="39" t="s">
        <v>185</v>
      </c>
      <c r="E113" s="9">
        <v>15499.031999999999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49" t="s">
        <v>608</v>
      </c>
    </row>
    <row r="114" spans="1:12" x14ac:dyDescent="0.35">
      <c r="A114" s="7"/>
      <c r="B114" s="40" t="s">
        <v>186</v>
      </c>
      <c r="C114" s="40"/>
      <c r="D114" s="40"/>
      <c r="E114" s="9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49">
        <v>0</v>
      </c>
    </row>
    <row r="115" spans="1:12" x14ac:dyDescent="0.35">
      <c r="A115" s="7"/>
      <c r="B115" s="8"/>
      <c r="C115" s="38" t="s">
        <v>21</v>
      </c>
      <c r="D115" s="38"/>
      <c r="E115" s="9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49">
        <v>0</v>
      </c>
    </row>
    <row r="116" spans="1:12" x14ac:dyDescent="0.35">
      <c r="A116" s="7"/>
      <c r="B116" s="8"/>
      <c r="C116" s="38" t="s">
        <v>21</v>
      </c>
      <c r="D116" s="38"/>
      <c r="E116" s="9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49">
        <v>0</v>
      </c>
    </row>
    <row r="117" spans="1:12" x14ac:dyDescent="0.35">
      <c r="A117" s="44"/>
      <c r="B117" s="45" t="s">
        <v>187</v>
      </c>
      <c r="C117" s="45"/>
      <c r="D117" s="45"/>
      <c r="E117" s="9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49">
        <v>0</v>
      </c>
    </row>
    <row r="118" spans="1:12" x14ac:dyDescent="0.35">
      <c r="A118" s="7"/>
      <c r="B118" s="8"/>
      <c r="C118" s="38" t="s">
        <v>21</v>
      </c>
      <c r="D118" s="38"/>
      <c r="E118" s="9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49">
        <v>0</v>
      </c>
    </row>
    <row r="119" spans="1:12" x14ac:dyDescent="0.35">
      <c r="A119" s="7"/>
      <c r="B119" s="40" t="s">
        <v>188</v>
      </c>
      <c r="C119" s="40"/>
      <c r="D119" s="40"/>
      <c r="E119" s="9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49">
        <v>0</v>
      </c>
    </row>
    <row r="120" spans="1:12" x14ac:dyDescent="0.35">
      <c r="A120" s="7"/>
      <c r="B120" s="8"/>
      <c r="C120" s="38" t="s">
        <v>21</v>
      </c>
      <c r="D120" s="38"/>
      <c r="E120" s="9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49">
        <v>0</v>
      </c>
    </row>
    <row r="121" spans="1:12" x14ac:dyDescent="0.35">
      <c r="A121" s="7"/>
      <c r="B121" s="8" t="s">
        <v>22</v>
      </c>
      <c r="C121" s="38" t="s">
        <v>189</v>
      </c>
      <c r="D121" s="38" t="s">
        <v>190</v>
      </c>
      <c r="E121" s="9">
        <v>768237.63899999997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49">
        <v>0</v>
      </c>
    </row>
    <row r="122" spans="1:12" x14ac:dyDescent="0.35">
      <c r="A122" s="7"/>
      <c r="B122" s="8"/>
      <c r="C122" s="38" t="s">
        <v>21</v>
      </c>
      <c r="D122" s="38"/>
      <c r="E122" s="9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49">
        <v>0</v>
      </c>
    </row>
    <row r="123" spans="1:12" x14ac:dyDescent="0.35">
      <c r="A123" s="7"/>
      <c r="B123" s="8" t="s">
        <v>27</v>
      </c>
      <c r="C123" s="38" t="s">
        <v>191</v>
      </c>
      <c r="D123" s="38" t="s">
        <v>192</v>
      </c>
      <c r="E123" s="9">
        <v>4546.1970000000001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49">
        <v>0</v>
      </c>
    </row>
    <row r="124" spans="1:12" x14ac:dyDescent="0.35">
      <c r="A124" s="7"/>
      <c r="B124" s="8" t="s">
        <v>27</v>
      </c>
      <c r="C124" s="38" t="s">
        <v>193</v>
      </c>
      <c r="D124" s="38" t="s">
        <v>194</v>
      </c>
      <c r="E124" s="9">
        <v>-168.92500000000001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49">
        <v>0</v>
      </c>
    </row>
    <row r="125" spans="1:12" x14ac:dyDescent="0.35">
      <c r="A125" s="7"/>
      <c r="B125" s="8" t="s">
        <v>27</v>
      </c>
      <c r="C125" s="38" t="s">
        <v>195</v>
      </c>
      <c r="D125" s="38" t="s">
        <v>196</v>
      </c>
      <c r="E125" s="9">
        <v>201.959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49">
        <v>0</v>
      </c>
    </row>
    <row r="126" spans="1:12" x14ac:dyDescent="0.35">
      <c r="A126" s="7"/>
      <c r="B126" s="8" t="s">
        <v>27</v>
      </c>
      <c r="C126" s="38" t="s">
        <v>197</v>
      </c>
      <c r="D126" s="38" t="s">
        <v>198</v>
      </c>
      <c r="E126" s="9">
        <v>39.098999999999997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 t="s">
        <v>609</v>
      </c>
      <c r="L126" s="49">
        <v>0</v>
      </c>
    </row>
    <row r="127" spans="1:12" x14ac:dyDescent="0.35">
      <c r="A127" s="7"/>
      <c r="B127" s="8" t="s">
        <v>42</v>
      </c>
      <c r="C127" s="38" t="s">
        <v>199</v>
      </c>
      <c r="D127" s="38" t="s">
        <v>200</v>
      </c>
      <c r="E127" s="9">
        <v>1119651.902</v>
      </c>
      <c r="F127" s="50">
        <v>0</v>
      </c>
      <c r="G127" s="50">
        <v>0</v>
      </c>
      <c r="H127" s="50">
        <v>0</v>
      </c>
      <c r="I127" s="50">
        <v>0</v>
      </c>
      <c r="J127" s="50">
        <v>766372000</v>
      </c>
      <c r="K127" s="50">
        <v>0</v>
      </c>
      <c r="L127" s="49">
        <v>0</v>
      </c>
    </row>
    <row r="128" spans="1:12" x14ac:dyDescent="0.35">
      <c r="A128" s="7"/>
      <c r="B128" s="40" t="s">
        <v>201</v>
      </c>
      <c r="C128" s="40"/>
      <c r="D128" s="40"/>
      <c r="E128" s="9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49">
        <v>0</v>
      </c>
    </row>
    <row r="129" spans="1:12" x14ac:dyDescent="0.35">
      <c r="A129" s="7"/>
      <c r="B129" s="8"/>
      <c r="C129" s="38" t="s">
        <v>21</v>
      </c>
      <c r="D129" s="38"/>
      <c r="E129" s="9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49">
        <v>0</v>
      </c>
    </row>
    <row r="130" spans="1:12" x14ac:dyDescent="0.35">
      <c r="A130" s="7"/>
      <c r="B130" s="8" t="s">
        <v>27</v>
      </c>
      <c r="C130" s="38" t="s">
        <v>202</v>
      </c>
      <c r="D130" s="38" t="s">
        <v>203</v>
      </c>
      <c r="E130" s="9">
        <v>119.6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49">
        <v>0</v>
      </c>
    </row>
    <row r="131" spans="1:12" x14ac:dyDescent="0.35">
      <c r="A131" s="7"/>
      <c r="B131" s="8" t="s">
        <v>27</v>
      </c>
      <c r="C131" s="38" t="s">
        <v>204</v>
      </c>
      <c r="D131" s="38" t="s">
        <v>205</v>
      </c>
      <c r="E131" s="9">
        <v>-74352.884000000005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49">
        <v>0</v>
      </c>
    </row>
    <row r="132" spans="1:12" x14ac:dyDescent="0.35">
      <c r="A132" s="7"/>
      <c r="B132" s="8" t="s">
        <v>27</v>
      </c>
      <c r="C132" s="38" t="s">
        <v>206</v>
      </c>
      <c r="D132" s="38" t="s">
        <v>207</v>
      </c>
      <c r="E132" s="9">
        <v>730785.49800000002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49">
        <v>0</v>
      </c>
    </row>
    <row r="133" spans="1:12" x14ac:dyDescent="0.35">
      <c r="A133" s="7"/>
      <c r="B133" s="8" t="s">
        <v>27</v>
      </c>
      <c r="C133" s="38" t="s">
        <v>208</v>
      </c>
      <c r="D133" s="38" t="s">
        <v>209</v>
      </c>
      <c r="E133" s="9">
        <v>-675.37400000000002</v>
      </c>
      <c r="F133" s="50">
        <v>3000000</v>
      </c>
      <c r="G133" s="50">
        <v>0</v>
      </c>
      <c r="H133" s="50">
        <v>0</v>
      </c>
      <c r="I133" s="50">
        <v>0</v>
      </c>
      <c r="J133" s="50">
        <v>0</v>
      </c>
      <c r="K133" s="50" t="s">
        <v>609</v>
      </c>
      <c r="L133" s="49">
        <v>0</v>
      </c>
    </row>
    <row r="134" spans="1:12" x14ac:dyDescent="0.35">
      <c r="A134" s="7"/>
      <c r="B134" s="8" t="s">
        <v>27</v>
      </c>
      <c r="C134" s="38" t="s">
        <v>210</v>
      </c>
      <c r="D134" s="38" t="s">
        <v>211</v>
      </c>
      <c r="E134" s="9">
        <v>3191886.003</v>
      </c>
      <c r="F134" s="50">
        <v>0</v>
      </c>
      <c r="G134" s="50">
        <v>0</v>
      </c>
      <c r="H134" s="50">
        <v>0</v>
      </c>
      <c r="I134" s="50">
        <v>0</v>
      </c>
      <c r="J134" s="50">
        <v>1430051000</v>
      </c>
      <c r="K134" s="50">
        <v>0</v>
      </c>
      <c r="L134" s="49">
        <v>0</v>
      </c>
    </row>
    <row r="135" spans="1:12" x14ac:dyDescent="0.35">
      <c r="A135" s="7"/>
      <c r="B135" s="8" t="s">
        <v>27</v>
      </c>
      <c r="C135" s="38" t="s">
        <v>212</v>
      </c>
      <c r="D135" s="38" t="s">
        <v>213</v>
      </c>
      <c r="E135" s="9">
        <v>2727.3040000000001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49">
        <v>0</v>
      </c>
    </row>
    <row r="136" spans="1:12" x14ac:dyDescent="0.35">
      <c r="A136" s="7"/>
      <c r="B136" s="8" t="s">
        <v>27</v>
      </c>
      <c r="C136" s="38" t="s">
        <v>214</v>
      </c>
      <c r="D136" s="38" t="s">
        <v>215</v>
      </c>
      <c r="E136" s="9">
        <v>5.39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49">
        <v>0</v>
      </c>
    </row>
    <row r="137" spans="1:12" ht="24" x14ac:dyDescent="0.35">
      <c r="A137" s="7"/>
      <c r="B137" s="8" t="s">
        <v>42</v>
      </c>
      <c r="C137" s="38" t="s">
        <v>216</v>
      </c>
      <c r="D137" s="39" t="s">
        <v>217</v>
      </c>
      <c r="E137" s="9">
        <v>3274.527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49">
        <v>0</v>
      </c>
    </row>
    <row r="138" spans="1:12" x14ac:dyDescent="0.35">
      <c r="A138" s="7"/>
      <c r="B138" s="40" t="s">
        <v>218</v>
      </c>
      <c r="C138" s="40"/>
      <c r="D138" s="40"/>
      <c r="E138" s="9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49">
        <v>0</v>
      </c>
    </row>
    <row r="139" spans="1:12" x14ac:dyDescent="0.35">
      <c r="A139" s="7"/>
      <c r="B139" s="8"/>
      <c r="C139" s="38" t="s">
        <v>21</v>
      </c>
      <c r="D139" s="38"/>
      <c r="E139" s="9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49">
        <v>0</v>
      </c>
    </row>
    <row r="140" spans="1:12" x14ac:dyDescent="0.35">
      <c r="A140" s="7"/>
      <c r="B140" s="8" t="s">
        <v>27</v>
      </c>
      <c r="C140" s="38" t="s">
        <v>219</v>
      </c>
      <c r="D140" s="38" t="s">
        <v>220</v>
      </c>
      <c r="E140" s="9">
        <v>219.14699999999999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 t="s">
        <v>609</v>
      </c>
      <c r="L140" s="49">
        <v>0</v>
      </c>
    </row>
    <row r="141" spans="1:12" x14ac:dyDescent="0.35">
      <c r="A141" s="7"/>
      <c r="B141" s="8" t="s">
        <v>27</v>
      </c>
      <c r="C141" s="38" t="s">
        <v>221</v>
      </c>
      <c r="D141" s="38" t="s">
        <v>222</v>
      </c>
      <c r="E141" s="9">
        <v>29383.632000000001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 t="s">
        <v>609</v>
      </c>
      <c r="L141" s="49">
        <v>0</v>
      </c>
    </row>
    <row r="142" spans="1:12" x14ac:dyDescent="0.35">
      <c r="A142" s="7"/>
      <c r="B142" s="8" t="s">
        <v>27</v>
      </c>
      <c r="C142" s="38" t="s">
        <v>223</v>
      </c>
      <c r="D142" s="38" t="s">
        <v>224</v>
      </c>
      <c r="E142" s="9">
        <v>2652.4850000000001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49">
        <v>0</v>
      </c>
    </row>
    <row r="143" spans="1:12" ht="24" x14ac:dyDescent="0.35">
      <c r="A143" s="7"/>
      <c r="B143" s="8" t="s">
        <v>42</v>
      </c>
      <c r="C143" s="38" t="s">
        <v>225</v>
      </c>
      <c r="D143" s="39" t="s">
        <v>226</v>
      </c>
      <c r="E143" s="9">
        <v>85501.601999999999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49">
        <v>0</v>
      </c>
    </row>
    <row r="144" spans="1:12" x14ac:dyDescent="0.35">
      <c r="A144" s="7"/>
      <c r="B144" s="40" t="s">
        <v>227</v>
      </c>
      <c r="C144" s="40"/>
      <c r="D144" s="40"/>
      <c r="E144" s="9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49">
        <v>0</v>
      </c>
    </row>
    <row r="145" spans="1:12" x14ac:dyDescent="0.35">
      <c r="A145" s="7"/>
      <c r="B145" s="8"/>
      <c r="C145" s="38" t="s">
        <v>21</v>
      </c>
      <c r="D145" s="38"/>
      <c r="E145" s="9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49">
        <v>0</v>
      </c>
    </row>
    <row r="146" spans="1:12" x14ac:dyDescent="0.35">
      <c r="A146" s="7"/>
      <c r="B146" s="8" t="s">
        <v>27</v>
      </c>
      <c r="C146" s="38" t="s">
        <v>228</v>
      </c>
      <c r="D146" s="38" t="s">
        <v>229</v>
      </c>
      <c r="E146" s="9">
        <v>453238.37599999999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49">
        <v>0</v>
      </c>
    </row>
    <row r="147" spans="1:12" x14ac:dyDescent="0.35">
      <c r="A147" s="7"/>
      <c r="B147" s="8" t="s">
        <v>27</v>
      </c>
      <c r="C147" s="38" t="s">
        <v>230</v>
      </c>
      <c r="D147" s="38" t="s">
        <v>231</v>
      </c>
      <c r="E147" s="9">
        <v>1778.962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49">
        <v>0</v>
      </c>
    </row>
    <row r="148" spans="1:12" x14ac:dyDescent="0.35">
      <c r="A148" s="7"/>
      <c r="B148" s="8" t="s">
        <v>27</v>
      </c>
      <c r="C148" s="38" t="s">
        <v>232</v>
      </c>
      <c r="D148" s="38" t="s">
        <v>233</v>
      </c>
      <c r="E148" s="9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49">
        <v>0</v>
      </c>
    </row>
    <row r="149" spans="1:12" x14ac:dyDescent="0.35">
      <c r="A149" s="7"/>
      <c r="B149" s="8" t="s">
        <v>27</v>
      </c>
      <c r="C149" s="38" t="s">
        <v>234</v>
      </c>
      <c r="D149" s="38" t="s">
        <v>235</v>
      </c>
      <c r="E149" s="9">
        <v>539.21500000000003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 t="s">
        <v>609</v>
      </c>
      <c r="L149" s="49">
        <v>0</v>
      </c>
    </row>
    <row r="150" spans="1:12" ht="24" x14ac:dyDescent="0.35">
      <c r="A150" s="7"/>
      <c r="B150" s="8" t="s">
        <v>42</v>
      </c>
      <c r="C150" s="38" t="s">
        <v>236</v>
      </c>
      <c r="D150" s="39" t="s">
        <v>237</v>
      </c>
      <c r="E150" s="9">
        <v>321080.21299999999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 t="s">
        <v>609</v>
      </c>
      <c r="L150" s="49" t="s">
        <v>608</v>
      </c>
    </row>
    <row r="151" spans="1:12" x14ac:dyDescent="0.35">
      <c r="A151" s="7"/>
      <c r="B151" s="40" t="s">
        <v>238</v>
      </c>
      <c r="C151" s="40"/>
      <c r="D151" s="40"/>
      <c r="E151" s="9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49">
        <v>0</v>
      </c>
    </row>
    <row r="152" spans="1:12" x14ac:dyDescent="0.35">
      <c r="A152" s="7"/>
      <c r="B152" s="8"/>
      <c r="C152" s="38" t="s">
        <v>21</v>
      </c>
      <c r="D152" s="38"/>
      <c r="E152" s="9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49">
        <v>0</v>
      </c>
    </row>
    <row r="153" spans="1:12" x14ac:dyDescent="0.35">
      <c r="A153" s="7"/>
      <c r="B153" s="8" t="s">
        <v>27</v>
      </c>
      <c r="C153" s="38" t="s">
        <v>239</v>
      </c>
      <c r="D153" s="38" t="s">
        <v>240</v>
      </c>
      <c r="E153" s="9">
        <v>999483.61</v>
      </c>
      <c r="F153" s="50">
        <v>0</v>
      </c>
      <c r="G153" s="50">
        <v>0</v>
      </c>
      <c r="H153" s="50">
        <v>0</v>
      </c>
      <c r="I153" s="50">
        <v>596916607.47000003</v>
      </c>
      <c r="J153" s="50">
        <v>0</v>
      </c>
      <c r="K153" s="50" t="s">
        <v>609</v>
      </c>
      <c r="L153" s="49" t="s">
        <v>608</v>
      </c>
    </row>
    <row r="154" spans="1:12" x14ac:dyDescent="0.35">
      <c r="A154" s="7"/>
      <c r="B154" s="8" t="s">
        <v>27</v>
      </c>
      <c r="C154" s="38" t="s">
        <v>241</v>
      </c>
      <c r="D154" s="38" t="s">
        <v>242</v>
      </c>
      <c r="E154" s="9">
        <v>32397.14</v>
      </c>
      <c r="F154" s="50">
        <v>0</v>
      </c>
      <c r="G154" s="50">
        <v>0</v>
      </c>
      <c r="H154" s="50">
        <v>0</v>
      </c>
      <c r="I154" s="50">
        <v>25302142.600000001</v>
      </c>
      <c r="J154" s="50">
        <v>0</v>
      </c>
      <c r="K154" s="50">
        <v>0</v>
      </c>
      <c r="L154" s="49">
        <v>0</v>
      </c>
    </row>
    <row r="155" spans="1:12" x14ac:dyDescent="0.35">
      <c r="A155" s="7"/>
      <c r="B155" s="8" t="s">
        <v>27</v>
      </c>
      <c r="C155" s="38" t="s">
        <v>243</v>
      </c>
      <c r="D155" s="38" t="s">
        <v>244</v>
      </c>
      <c r="E155" s="9">
        <v>9018.4950000000008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 t="s">
        <v>609</v>
      </c>
      <c r="L155" s="49">
        <v>0</v>
      </c>
    </row>
    <row r="156" spans="1:12" ht="24" x14ac:dyDescent="0.35">
      <c r="A156" s="7"/>
      <c r="B156" s="8" t="s">
        <v>42</v>
      </c>
      <c r="C156" s="38" t="s">
        <v>245</v>
      </c>
      <c r="D156" s="39" t="s">
        <v>246</v>
      </c>
      <c r="E156" s="9">
        <v>156550.092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 t="s">
        <v>609</v>
      </c>
      <c r="L156" s="49" t="s">
        <v>608</v>
      </c>
    </row>
    <row r="157" spans="1:12" x14ac:dyDescent="0.35">
      <c r="A157" s="7"/>
      <c r="B157" s="40" t="s">
        <v>247</v>
      </c>
      <c r="C157" s="40"/>
      <c r="D157" s="40"/>
      <c r="E157" s="9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49">
        <v>0</v>
      </c>
    </row>
    <row r="158" spans="1:12" x14ac:dyDescent="0.35">
      <c r="A158" s="7"/>
      <c r="B158" s="8"/>
      <c r="C158" s="38" t="s">
        <v>21</v>
      </c>
      <c r="D158" s="38"/>
      <c r="E158" s="9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49">
        <v>0</v>
      </c>
    </row>
    <row r="159" spans="1:12" x14ac:dyDescent="0.35">
      <c r="A159" s="7"/>
      <c r="B159" s="8" t="s">
        <v>27</v>
      </c>
      <c r="C159" s="38" t="s">
        <v>248</v>
      </c>
      <c r="D159" s="38" t="s">
        <v>249</v>
      </c>
      <c r="E159" s="9">
        <v>18372.615000000002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49">
        <v>0</v>
      </c>
    </row>
    <row r="160" spans="1:12" x14ac:dyDescent="0.35">
      <c r="A160" s="7"/>
      <c r="B160" s="8" t="s">
        <v>27</v>
      </c>
      <c r="C160" s="38" t="s">
        <v>250</v>
      </c>
      <c r="D160" s="38" t="s">
        <v>251</v>
      </c>
      <c r="E160" s="9">
        <v>5663.1769999999997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49">
        <v>0</v>
      </c>
    </row>
    <row r="161" spans="1:12" x14ac:dyDescent="0.35">
      <c r="A161" s="7"/>
      <c r="B161" s="8" t="s">
        <v>27</v>
      </c>
      <c r="C161" s="38" t="s">
        <v>252</v>
      </c>
      <c r="D161" s="38" t="s">
        <v>253</v>
      </c>
      <c r="E161" s="9">
        <v>336208.40899999999</v>
      </c>
      <c r="F161" s="50">
        <v>0</v>
      </c>
      <c r="G161" s="50">
        <v>0</v>
      </c>
      <c r="H161" s="50">
        <v>0</v>
      </c>
      <c r="I161" s="50">
        <v>327800115.61999995</v>
      </c>
      <c r="J161" s="50">
        <v>0</v>
      </c>
      <c r="K161" s="50">
        <v>0</v>
      </c>
      <c r="L161" s="49">
        <v>0</v>
      </c>
    </row>
    <row r="162" spans="1:12" x14ac:dyDescent="0.35">
      <c r="A162" s="7"/>
      <c r="B162" s="8" t="s">
        <v>27</v>
      </c>
      <c r="C162" s="38" t="s">
        <v>254</v>
      </c>
      <c r="D162" s="38" t="s">
        <v>255</v>
      </c>
      <c r="E162" s="9">
        <v>23900.937000000002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49">
        <v>0</v>
      </c>
    </row>
    <row r="163" spans="1:12" x14ac:dyDescent="0.35">
      <c r="A163" s="7"/>
      <c r="B163" s="8" t="s">
        <v>27</v>
      </c>
      <c r="C163" s="38" t="s">
        <v>256</v>
      </c>
      <c r="D163" s="38" t="s">
        <v>257</v>
      </c>
      <c r="E163" s="9">
        <v>382678.48100000003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49">
        <v>0</v>
      </c>
    </row>
    <row r="164" spans="1:12" ht="24" x14ac:dyDescent="0.35">
      <c r="A164" s="7"/>
      <c r="B164" s="8" t="s">
        <v>42</v>
      </c>
      <c r="C164" s="38" t="s">
        <v>258</v>
      </c>
      <c r="D164" s="39" t="s">
        <v>259</v>
      </c>
      <c r="E164" s="9">
        <v>55495.519999999997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 t="s">
        <v>609</v>
      </c>
      <c r="L164" s="49">
        <v>0</v>
      </c>
    </row>
    <row r="165" spans="1:12" x14ac:dyDescent="0.35">
      <c r="A165" s="7"/>
      <c r="B165" s="40" t="s">
        <v>260</v>
      </c>
      <c r="C165" s="40"/>
      <c r="D165" s="40"/>
      <c r="E165" s="9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49">
        <v>0</v>
      </c>
    </row>
    <row r="166" spans="1:12" x14ac:dyDescent="0.35">
      <c r="A166" s="7"/>
      <c r="B166" s="8"/>
      <c r="C166" s="38" t="s">
        <v>21</v>
      </c>
      <c r="D166" s="38"/>
      <c r="E166" s="9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49">
        <v>0</v>
      </c>
    </row>
    <row r="167" spans="1:12" x14ac:dyDescent="0.35">
      <c r="A167" s="7"/>
      <c r="B167" s="8" t="s">
        <v>27</v>
      </c>
      <c r="C167" s="38" t="s">
        <v>261</v>
      </c>
      <c r="D167" s="38" t="s">
        <v>262</v>
      </c>
      <c r="E167" s="9">
        <v>2217.2669999999998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49">
        <v>0</v>
      </c>
    </row>
    <row r="168" spans="1:12" x14ac:dyDescent="0.35">
      <c r="A168" s="7"/>
      <c r="B168" s="8" t="s">
        <v>27</v>
      </c>
      <c r="C168" s="38" t="s">
        <v>263</v>
      </c>
      <c r="D168" s="38" t="s">
        <v>264</v>
      </c>
      <c r="E168" s="9">
        <v>11815.993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 t="s">
        <v>609</v>
      </c>
      <c r="L168" s="49">
        <v>0</v>
      </c>
    </row>
    <row r="169" spans="1:12" x14ac:dyDescent="0.35">
      <c r="A169" s="7"/>
      <c r="B169" s="8" t="s">
        <v>27</v>
      </c>
      <c r="C169" s="38" t="s">
        <v>265</v>
      </c>
      <c r="D169" s="38" t="s">
        <v>266</v>
      </c>
      <c r="E169" s="9">
        <v>24229.512999999999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 t="s">
        <v>609</v>
      </c>
      <c r="L169" s="49">
        <v>0</v>
      </c>
    </row>
    <row r="170" spans="1:12" x14ac:dyDescent="0.35">
      <c r="A170" s="7"/>
      <c r="B170" s="8" t="s">
        <v>27</v>
      </c>
      <c r="C170" s="38" t="s">
        <v>267</v>
      </c>
      <c r="D170" s="38" t="s">
        <v>268</v>
      </c>
      <c r="E170" s="9">
        <v>966.69299999999998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49">
        <v>0</v>
      </c>
    </row>
    <row r="171" spans="1:12" ht="24" x14ac:dyDescent="0.35">
      <c r="A171" s="7"/>
      <c r="B171" s="8" t="s">
        <v>42</v>
      </c>
      <c r="C171" s="38" t="s">
        <v>269</v>
      </c>
      <c r="D171" s="39" t="s">
        <v>270</v>
      </c>
      <c r="E171" s="9">
        <v>133767.01800000001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 t="s">
        <v>609</v>
      </c>
      <c r="L171" s="49" t="s">
        <v>608</v>
      </c>
    </row>
    <row r="172" spans="1:12" x14ac:dyDescent="0.35">
      <c r="A172" s="7"/>
      <c r="B172" s="40" t="s">
        <v>271</v>
      </c>
      <c r="C172" s="40"/>
      <c r="D172" s="40"/>
      <c r="E172" s="9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49">
        <v>0</v>
      </c>
    </row>
    <row r="173" spans="1:12" x14ac:dyDescent="0.35">
      <c r="A173" s="7"/>
      <c r="B173" s="8"/>
      <c r="C173" s="38" t="s">
        <v>21</v>
      </c>
      <c r="D173" s="38"/>
      <c r="E173" s="9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49">
        <v>0</v>
      </c>
    </row>
    <row r="174" spans="1:12" x14ac:dyDescent="0.35">
      <c r="A174" s="7"/>
      <c r="B174" s="8" t="s">
        <v>27</v>
      </c>
      <c r="C174" s="38" t="s">
        <v>272</v>
      </c>
      <c r="D174" s="38" t="s">
        <v>273</v>
      </c>
      <c r="E174" s="9">
        <v>620.65499999999997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49">
        <v>0</v>
      </c>
    </row>
    <row r="175" spans="1:12" x14ac:dyDescent="0.35">
      <c r="A175" s="7"/>
      <c r="B175" s="8" t="s">
        <v>27</v>
      </c>
      <c r="C175" s="38" t="s">
        <v>274</v>
      </c>
      <c r="D175" s="38" t="s">
        <v>275</v>
      </c>
      <c r="E175" s="9">
        <v>218828.158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49">
        <v>0</v>
      </c>
    </row>
    <row r="176" spans="1:12" x14ac:dyDescent="0.35">
      <c r="A176" s="7"/>
      <c r="B176" s="8" t="s">
        <v>27</v>
      </c>
      <c r="C176" s="38" t="s">
        <v>276</v>
      </c>
      <c r="D176" s="38" t="s">
        <v>277</v>
      </c>
      <c r="E176" s="9">
        <v>1927.1679999999999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49">
        <v>0</v>
      </c>
    </row>
    <row r="177" spans="1:12" x14ac:dyDescent="0.35">
      <c r="A177" s="7"/>
      <c r="B177" s="8" t="s">
        <v>27</v>
      </c>
      <c r="C177" s="38" t="s">
        <v>278</v>
      </c>
      <c r="D177" s="38" t="s">
        <v>279</v>
      </c>
      <c r="E177" s="9">
        <v>76698.418999999994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49">
        <v>0</v>
      </c>
    </row>
    <row r="178" spans="1:12" x14ac:dyDescent="0.35">
      <c r="A178" s="7"/>
      <c r="B178" s="8" t="s">
        <v>27</v>
      </c>
      <c r="C178" s="38" t="s">
        <v>280</v>
      </c>
      <c r="D178" s="38" t="s">
        <v>281</v>
      </c>
      <c r="E178" s="9">
        <v>3144.6439999999998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49">
        <v>0</v>
      </c>
    </row>
    <row r="179" spans="1:12" ht="24" x14ac:dyDescent="0.35">
      <c r="A179" s="7"/>
      <c r="B179" s="8" t="s">
        <v>42</v>
      </c>
      <c r="C179" s="38" t="s">
        <v>282</v>
      </c>
      <c r="D179" s="39" t="s">
        <v>283</v>
      </c>
      <c r="E179" s="9">
        <v>18836.687999999998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49">
        <v>0</v>
      </c>
    </row>
    <row r="180" spans="1:12" x14ac:dyDescent="0.35">
      <c r="A180" s="7"/>
      <c r="B180" s="40" t="s">
        <v>284</v>
      </c>
      <c r="C180" s="40"/>
      <c r="D180" s="40"/>
      <c r="E180" s="9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49">
        <v>0</v>
      </c>
    </row>
    <row r="181" spans="1:12" x14ac:dyDescent="0.35">
      <c r="A181" s="7"/>
      <c r="B181" s="8"/>
      <c r="C181" s="38" t="s">
        <v>21</v>
      </c>
      <c r="D181" s="38"/>
      <c r="E181" s="9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49">
        <v>0</v>
      </c>
    </row>
    <row r="182" spans="1:12" x14ac:dyDescent="0.35">
      <c r="A182" s="7"/>
      <c r="B182" s="8" t="s">
        <v>27</v>
      </c>
      <c r="C182" s="38" t="s">
        <v>285</v>
      </c>
      <c r="D182" s="38" t="s">
        <v>286</v>
      </c>
      <c r="E182" s="9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49">
        <v>0</v>
      </c>
    </row>
    <row r="183" spans="1:12" x14ac:dyDescent="0.35">
      <c r="A183" s="7"/>
      <c r="B183" s="8" t="s">
        <v>27</v>
      </c>
      <c r="C183" s="38" t="s">
        <v>287</v>
      </c>
      <c r="D183" s="38" t="s">
        <v>288</v>
      </c>
      <c r="E183" s="9">
        <v>24328.633000000002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49">
        <v>0</v>
      </c>
    </row>
    <row r="184" spans="1:12" x14ac:dyDescent="0.35">
      <c r="A184" s="7"/>
      <c r="B184" s="8" t="s">
        <v>27</v>
      </c>
      <c r="C184" s="38" t="s">
        <v>289</v>
      </c>
      <c r="D184" s="38" t="s">
        <v>290</v>
      </c>
      <c r="E184" s="9">
        <v>184.12200000000001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49">
        <v>0</v>
      </c>
    </row>
    <row r="185" spans="1:12" x14ac:dyDescent="0.35">
      <c r="A185" s="7"/>
      <c r="B185" s="8" t="s">
        <v>27</v>
      </c>
      <c r="C185" s="38" t="s">
        <v>291</v>
      </c>
      <c r="D185" s="38" t="s">
        <v>292</v>
      </c>
      <c r="E185" s="9">
        <v>1993.7080000000001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49">
        <v>0</v>
      </c>
    </row>
    <row r="186" spans="1:12" ht="24" x14ac:dyDescent="0.35">
      <c r="A186" s="7"/>
      <c r="B186" s="8" t="s">
        <v>42</v>
      </c>
      <c r="C186" s="38" t="s">
        <v>293</v>
      </c>
      <c r="D186" s="39" t="s">
        <v>294</v>
      </c>
      <c r="E186" s="9">
        <v>47088.555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49">
        <v>0</v>
      </c>
    </row>
    <row r="187" spans="1:12" x14ac:dyDescent="0.35">
      <c r="A187" s="40"/>
      <c r="B187" s="40" t="s">
        <v>295</v>
      </c>
      <c r="C187" s="40"/>
      <c r="D187" s="40"/>
      <c r="E187" s="9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49">
        <v>0</v>
      </c>
    </row>
    <row r="188" spans="1:12" x14ac:dyDescent="0.35">
      <c r="A188" s="7"/>
      <c r="B188" s="8"/>
      <c r="C188" s="38" t="s">
        <v>21</v>
      </c>
      <c r="D188" s="38"/>
      <c r="E188" s="9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49">
        <v>0</v>
      </c>
    </row>
    <row r="189" spans="1:12" x14ac:dyDescent="0.35">
      <c r="A189" s="7"/>
      <c r="B189" s="8" t="s">
        <v>27</v>
      </c>
      <c r="C189" s="38" t="s">
        <v>296</v>
      </c>
      <c r="D189" s="38" t="s">
        <v>297</v>
      </c>
      <c r="E189" s="9">
        <v>697.46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49">
        <v>0</v>
      </c>
    </row>
    <row r="190" spans="1:12" x14ac:dyDescent="0.35">
      <c r="A190" s="7"/>
      <c r="B190" s="8" t="s">
        <v>27</v>
      </c>
      <c r="C190" s="38" t="s">
        <v>298</v>
      </c>
      <c r="D190" s="38" t="s">
        <v>299</v>
      </c>
      <c r="E190" s="9">
        <v>1554.8989999999999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49">
        <v>0</v>
      </c>
    </row>
    <row r="191" spans="1:12" x14ac:dyDescent="0.35">
      <c r="A191" s="7"/>
      <c r="B191" s="8" t="s">
        <v>27</v>
      </c>
      <c r="C191" s="38" t="s">
        <v>300</v>
      </c>
      <c r="D191" s="38" t="s">
        <v>301</v>
      </c>
      <c r="E191" s="9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49">
        <v>0</v>
      </c>
    </row>
    <row r="192" spans="1:12" ht="24" x14ac:dyDescent="0.35">
      <c r="A192" s="7"/>
      <c r="B192" s="8" t="s">
        <v>27</v>
      </c>
      <c r="C192" s="38" t="s">
        <v>302</v>
      </c>
      <c r="D192" s="39" t="s">
        <v>303</v>
      </c>
      <c r="E192" s="9">
        <v>8760.5130000000008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49">
        <v>0</v>
      </c>
    </row>
    <row r="193" spans="1:12" ht="24" x14ac:dyDescent="0.35">
      <c r="A193" s="7"/>
      <c r="B193" s="8" t="s">
        <v>42</v>
      </c>
      <c r="C193" s="38" t="s">
        <v>304</v>
      </c>
      <c r="D193" s="39" t="s">
        <v>305</v>
      </c>
      <c r="E193" s="9">
        <v>622.14499999999998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49">
        <v>0</v>
      </c>
    </row>
    <row r="194" spans="1:12" x14ac:dyDescent="0.35">
      <c r="A194" s="7"/>
      <c r="B194" s="40" t="s">
        <v>306</v>
      </c>
      <c r="C194" s="40"/>
      <c r="D194" s="40"/>
      <c r="E194" s="9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49">
        <v>0</v>
      </c>
    </row>
    <row r="195" spans="1:12" x14ac:dyDescent="0.35">
      <c r="A195" s="7"/>
      <c r="B195" s="8"/>
      <c r="C195" s="38" t="s">
        <v>21</v>
      </c>
      <c r="D195" s="38"/>
      <c r="E195" s="9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49">
        <v>0</v>
      </c>
    </row>
    <row r="196" spans="1:12" x14ac:dyDescent="0.35">
      <c r="A196" s="7"/>
      <c r="B196" s="8"/>
      <c r="C196" s="38" t="s">
        <v>21</v>
      </c>
      <c r="D196" s="38"/>
      <c r="E196" s="9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49">
        <v>0</v>
      </c>
    </row>
    <row r="197" spans="1:12" x14ac:dyDescent="0.35">
      <c r="A197" s="44"/>
      <c r="B197" s="45" t="s">
        <v>307</v>
      </c>
      <c r="C197" s="45"/>
      <c r="D197" s="45"/>
      <c r="E197" s="9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49">
        <v>0</v>
      </c>
    </row>
    <row r="198" spans="1:12" x14ac:dyDescent="0.35">
      <c r="A198" s="7"/>
      <c r="B198" s="8"/>
      <c r="C198" s="38" t="s">
        <v>21</v>
      </c>
      <c r="D198" s="38"/>
      <c r="E198" s="9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49">
        <v>0</v>
      </c>
    </row>
    <row r="199" spans="1:12" x14ac:dyDescent="0.35">
      <c r="A199" s="7"/>
      <c r="B199" s="40" t="s">
        <v>308</v>
      </c>
      <c r="C199" s="38" t="s">
        <v>21</v>
      </c>
      <c r="D199" s="38" t="s">
        <v>21</v>
      </c>
      <c r="E199" s="9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49">
        <v>0</v>
      </c>
    </row>
    <row r="200" spans="1:12" x14ac:dyDescent="0.35">
      <c r="A200" s="7"/>
      <c r="B200" s="8"/>
      <c r="C200" s="38" t="s">
        <v>21</v>
      </c>
      <c r="D200" s="38"/>
      <c r="E200" s="9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v>0</v>
      </c>
      <c r="K200" s="50">
        <v>0</v>
      </c>
      <c r="L200" s="49">
        <v>0</v>
      </c>
    </row>
    <row r="201" spans="1:12" x14ac:dyDescent="0.35">
      <c r="A201" s="7"/>
      <c r="B201" s="8" t="s">
        <v>27</v>
      </c>
      <c r="C201" s="38" t="s">
        <v>309</v>
      </c>
      <c r="D201" s="38" t="s">
        <v>310</v>
      </c>
      <c r="E201" s="9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49">
        <v>0</v>
      </c>
    </row>
    <row r="202" spans="1:12" x14ac:dyDescent="0.35">
      <c r="A202" s="7"/>
      <c r="B202" s="8" t="s">
        <v>27</v>
      </c>
      <c r="C202" s="38" t="s">
        <v>311</v>
      </c>
      <c r="D202" s="38" t="s">
        <v>312</v>
      </c>
      <c r="E202" s="9">
        <v>3741.2829999999999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49">
        <v>0</v>
      </c>
    </row>
    <row r="203" spans="1:12" x14ac:dyDescent="0.35">
      <c r="A203" s="7"/>
      <c r="B203" s="8" t="s">
        <v>27</v>
      </c>
      <c r="C203" s="38" t="s">
        <v>313</v>
      </c>
      <c r="D203" s="38" t="s">
        <v>314</v>
      </c>
      <c r="E203" s="9">
        <v>11363.123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49">
        <v>0</v>
      </c>
    </row>
    <row r="204" spans="1:12" x14ac:dyDescent="0.35">
      <c r="A204" s="7"/>
      <c r="B204" s="8" t="s">
        <v>27</v>
      </c>
      <c r="C204" s="38" t="s">
        <v>315</v>
      </c>
      <c r="D204" s="38" t="s">
        <v>316</v>
      </c>
      <c r="E204" s="9">
        <v>13915.64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49">
        <v>0</v>
      </c>
    </row>
    <row r="205" spans="1:12" x14ac:dyDescent="0.35">
      <c r="A205" s="7"/>
      <c r="B205" s="8" t="s">
        <v>27</v>
      </c>
      <c r="C205" s="38" t="s">
        <v>317</v>
      </c>
      <c r="D205" s="38" t="s">
        <v>318</v>
      </c>
      <c r="E205" s="9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49">
        <v>0</v>
      </c>
    </row>
    <row r="206" spans="1:12" ht="24" x14ac:dyDescent="0.35">
      <c r="A206" s="7"/>
      <c r="B206" s="8" t="s">
        <v>42</v>
      </c>
      <c r="C206" s="38" t="s">
        <v>319</v>
      </c>
      <c r="D206" s="39" t="s">
        <v>320</v>
      </c>
      <c r="E206" s="9">
        <v>783547.79099999997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49" t="s">
        <v>608</v>
      </c>
    </row>
    <row r="207" spans="1:12" x14ac:dyDescent="0.35">
      <c r="A207" s="7"/>
      <c r="B207" s="40" t="s">
        <v>321</v>
      </c>
      <c r="C207" s="40"/>
      <c r="D207" s="40"/>
      <c r="E207" s="9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49">
        <v>0</v>
      </c>
    </row>
    <row r="208" spans="1:12" x14ac:dyDescent="0.35">
      <c r="A208" s="7"/>
      <c r="B208" s="8"/>
      <c r="C208" s="38" t="s">
        <v>21</v>
      </c>
      <c r="D208" s="38"/>
      <c r="E208" s="9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49">
        <v>0</v>
      </c>
    </row>
    <row r="209" spans="1:12" x14ac:dyDescent="0.35">
      <c r="A209" s="7"/>
      <c r="B209" s="8" t="s">
        <v>27</v>
      </c>
      <c r="C209" s="38" t="s">
        <v>322</v>
      </c>
      <c r="D209" s="38" t="s">
        <v>323</v>
      </c>
      <c r="E209" s="9">
        <v>55839.031999999999</v>
      </c>
      <c r="F209" s="50">
        <v>0</v>
      </c>
      <c r="G209" s="50">
        <v>0</v>
      </c>
      <c r="H209" s="50">
        <v>0</v>
      </c>
      <c r="I209" s="50">
        <v>52059053.18</v>
      </c>
      <c r="J209" s="50">
        <v>0</v>
      </c>
      <c r="K209" s="50">
        <v>0</v>
      </c>
      <c r="L209" s="49">
        <v>0</v>
      </c>
    </row>
    <row r="210" spans="1:12" x14ac:dyDescent="0.35">
      <c r="A210" s="7"/>
      <c r="B210" s="8" t="s">
        <v>27</v>
      </c>
      <c r="C210" s="38" t="s">
        <v>324</v>
      </c>
      <c r="D210" s="38" t="s">
        <v>325</v>
      </c>
      <c r="E210" s="9">
        <v>256.32799999999997</v>
      </c>
      <c r="F210" s="50">
        <v>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49">
        <v>0</v>
      </c>
    </row>
    <row r="211" spans="1:12" x14ac:dyDescent="0.35">
      <c r="A211" s="7"/>
      <c r="B211" s="8" t="s">
        <v>27</v>
      </c>
      <c r="C211" s="38" t="s">
        <v>326</v>
      </c>
      <c r="D211" s="38" t="s">
        <v>327</v>
      </c>
      <c r="E211" s="9">
        <v>43910.444000000003</v>
      </c>
      <c r="F211" s="50">
        <v>0</v>
      </c>
      <c r="G211" s="50">
        <v>0</v>
      </c>
      <c r="H211" s="50">
        <v>0</v>
      </c>
      <c r="I211" s="50">
        <v>0</v>
      </c>
      <c r="J211" s="50">
        <v>0</v>
      </c>
      <c r="K211" s="50" t="s">
        <v>609</v>
      </c>
      <c r="L211" s="49">
        <v>0</v>
      </c>
    </row>
    <row r="212" spans="1:12" x14ac:dyDescent="0.35">
      <c r="A212" s="7"/>
      <c r="B212" s="8" t="s">
        <v>27</v>
      </c>
      <c r="C212" s="38" t="s">
        <v>328</v>
      </c>
      <c r="D212" s="38" t="s">
        <v>329</v>
      </c>
      <c r="E212" s="9">
        <v>2757.8820000000001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49">
        <v>0</v>
      </c>
    </row>
    <row r="213" spans="1:12" ht="24" x14ac:dyDescent="0.35">
      <c r="A213" s="7"/>
      <c r="B213" s="8" t="s">
        <v>42</v>
      </c>
      <c r="C213" s="38" t="s">
        <v>330</v>
      </c>
      <c r="D213" s="39" t="s">
        <v>331</v>
      </c>
      <c r="E213" s="9">
        <v>153558.552</v>
      </c>
      <c r="F213" s="50"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v>0</v>
      </c>
      <c r="L213" s="49">
        <v>0</v>
      </c>
    </row>
    <row r="214" spans="1:12" x14ac:dyDescent="0.35">
      <c r="A214" s="7"/>
      <c r="B214" s="40" t="s">
        <v>332</v>
      </c>
      <c r="C214" s="40"/>
      <c r="D214" s="40"/>
      <c r="E214" s="9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v>0</v>
      </c>
      <c r="K214" s="50">
        <v>0</v>
      </c>
      <c r="L214" s="49">
        <v>0</v>
      </c>
    </row>
    <row r="215" spans="1:12" x14ac:dyDescent="0.35">
      <c r="A215" s="7"/>
      <c r="B215" s="8"/>
      <c r="C215" s="38" t="s">
        <v>21</v>
      </c>
      <c r="D215" s="38"/>
      <c r="E215" s="9">
        <v>0</v>
      </c>
      <c r="F215" s="50">
        <v>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49">
        <v>0</v>
      </c>
    </row>
    <row r="216" spans="1:12" x14ac:dyDescent="0.35">
      <c r="A216" s="7"/>
      <c r="B216" s="8" t="s">
        <v>27</v>
      </c>
      <c r="C216" s="38" t="s">
        <v>333</v>
      </c>
      <c r="D216" s="38" t="s">
        <v>334</v>
      </c>
      <c r="E216" s="9">
        <v>1544.8810000000001</v>
      </c>
      <c r="F216" s="50">
        <v>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49">
        <v>0</v>
      </c>
    </row>
    <row r="217" spans="1:12" x14ac:dyDescent="0.35">
      <c r="A217" s="7"/>
      <c r="B217" s="8" t="s">
        <v>27</v>
      </c>
      <c r="C217" s="38" t="s">
        <v>335</v>
      </c>
      <c r="D217" s="38" t="s">
        <v>336</v>
      </c>
      <c r="E217" s="9">
        <v>73.05</v>
      </c>
      <c r="F217" s="50">
        <v>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49">
        <v>0</v>
      </c>
    </row>
    <row r="218" spans="1:12" x14ac:dyDescent="0.35">
      <c r="A218" s="7"/>
      <c r="B218" s="8" t="s">
        <v>27</v>
      </c>
      <c r="C218" s="38" t="s">
        <v>337</v>
      </c>
      <c r="D218" s="38" t="s">
        <v>338</v>
      </c>
      <c r="E218" s="9">
        <v>23272.257000000001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49">
        <v>0</v>
      </c>
    </row>
    <row r="219" spans="1:12" x14ac:dyDescent="0.35">
      <c r="A219" s="7"/>
      <c r="B219" s="8" t="s">
        <v>27</v>
      </c>
      <c r="C219" s="38" t="s">
        <v>339</v>
      </c>
      <c r="D219" s="38" t="s">
        <v>340</v>
      </c>
      <c r="E219" s="9">
        <v>762.21600000000001</v>
      </c>
      <c r="F219" s="50">
        <v>0</v>
      </c>
      <c r="G219" s="50">
        <v>0</v>
      </c>
      <c r="H219" s="50">
        <v>0</v>
      </c>
      <c r="I219" s="50">
        <v>0</v>
      </c>
      <c r="J219" s="50">
        <v>0</v>
      </c>
      <c r="K219" s="50">
        <v>0</v>
      </c>
      <c r="L219" s="49">
        <v>0</v>
      </c>
    </row>
    <row r="220" spans="1:12" ht="24" x14ac:dyDescent="0.35">
      <c r="A220" s="7"/>
      <c r="B220" s="8" t="s">
        <v>42</v>
      </c>
      <c r="C220" s="38" t="s">
        <v>341</v>
      </c>
      <c r="D220" s="39" t="s">
        <v>342</v>
      </c>
      <c r="E220" s="9">
        <v>325.935</v>
      </c>
      <c r="F220" s="50">
        <v>0</v>
      </c>
      <c r="G220" s="50">
        <v>0</v>
      </c>
      <c r="H220" s="50">
        <v>0</v>
      </c>
      <c r="I220" s="50">
        <v>0</v>
      </c>
      <c r="J220" s="50">
        <v>0</v>
      </c>
      <c r="K220" s="50">
        <v>0</v>
      </c>
      <c r="L220" s="49">
        <v>0</v>
      </c>
    </row>
    <row r="221" spans="1:12" x14ac:dyDescent="0.35">
      <c r="A221" s="7"/>
      <c r="B221" s="40" t="s">
        <v>343</v>
      </c>
      <c r="C221" s="40"/>
      <c r="D221" s="40"/>
      <c r="E221" s="9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49">
        <v>0</v>
      </c>
    </row>
    <row r="222" spans="1:12" x14ac:dyDescent="0.35">
      <c r="A222" s="7"/>
      <c r="B222" s="8"/>
      <c r="C222" s="38" t="s">
        <v>21</v>
      </c>
      <c r="D222" s="38"/>
      <c r="E222" s="9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49">
        <v>0</v>
      </c>
    </row>
    <row r="223" spans="1:12" x14ac:dyDescent="0.35">
      <c r="A223" s="7"/>
      <c r="B223" s="8" t="s">
        <v>27</v>
      </c>
      <c r="C223" s="38" t="s">
        <v>344</v>
      </c>
      <c r="D223" s="38" t="s">
        <v>345</v>
      </c>
      <c r="E223" s="9">
        <v>669853.14899999998</v>
      </c>
      <c r="F223" s="50">
        <v>0</v>
      </c>
      <c r="G223" s="50">
        <v>0</v>
      </c>
      <c r="H223" s="50">
        <v>0</v>
      </c>
      <c r="I223" s="50">
        <v>0</v>
      </c>
      <c r="J223" s="50">
        <v>257368000</v>
      </c>
      <c r="K223" s="50">
        <v>0</v>
      </c>
      <c r="L223" s="49">
        <v>0</v>
      </c>
    </row>
    <row r="224" spans="1:12" x14ac:dyDescent="0.35">
      <c r="A224" s="7"/>
      <c r="B224" s="8" t="s">
        <v>27</v>
      </c>
      <c r="C224" s="38" t="s">
        <v>346</v>
      </c>
      <c r="D224" s="38" t="s">
        <v>347</v>
      </c>
      <c r="E224" s="9">
        <v>26002.388999999999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49">
        <v>0</v>
      </c>
    </row>
    <row r="225" spans="1:12" x14ac:dyDescent="0.35">
      <c r="A225" s="7"/>
      <c r="B225" s="8" t="s">
        <v>27</v>
      </c>
      <c r="C225" s="38" t="s">
        <v>348</v>
      </c>
      <c r="D225" s="38" t="s">
        <v>349</v>
      </c>
      <c r="E225" s="9">
        <v>34828.262000000002</v>
      </c>
      <c r="F225" s="50"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49">
        <v>0</v>
      </c>
    </row>
    <row r="226" spans="1:12" x14ac:dyDescent="0.35">
      <c r="A226" s="7"/>
      <c r="B226" s="8" t="s">
        <v>27</v>
      </c>
      <c r="C226" s="38" t="s">
        <v>350</v>
      </c>
      <c r="D226" s="38" t="s">
        <v>351</v>
      </c>
      <c r="E226" s="9">
        <v>242268.253</v>
      </c>
      <c r="F226" s="50">
        <v>0</v>
      </c>
      <c r="G226" s="50">
        <v>0</v>
      </c>
      <c r="H226" s="50">
        <v>0</v>
      </c>
      <c r="I226" s="50">
        <v>246990614.82999998</v>
      </c>
      <c r="J226" s="50">
        <v>0</v>
      </c>
      <c r="K226" s="50" t="s">
        <v>609</v>
      </c>
      <c r="L226" s="49">
        <v>0</v>
      </c>
    </row>
    <row r="227" spans="1:12" x14ac:dyDescent="0.35">
      <c r="A227" s="7"/>
      <c r="B227" s="8" t="s">
        <v>27</v>
      </c>
      <c r="C227" s="38" t="s">
        <v>352</v>
      </c>
      <c r="D227" s="38" t="s">
        <v>353</v>
      </c>
      <c r="E227" s="9">
        <v>1615230.682</v>
      </c>
      <c r="F227" s="50">
        <v>9000000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49" t="s">
        <v>608</v>
      </c>
    </row>
    <row r="228" spans="1:12" ht="24" x14ac:dyDescent="0.35">
      <c r="A228" s="7"/>
      <c r="B228" s="8" t="s">
        <v>42</v>
      </c>
      <c r="C228" s="38" t="s">
        <v>354</v>
      </c>
      <c r="D228" s="39" t="s">
        <v>355</v>
      </c>
      <c r="E228" s="9">
        <v>177.113</v>
      </c>
      <c r="F228" s="50">
        <v>0</v>
      </c>
      <c r="G228" s="50">
        <v>0</v>
      </c>
      <c r="H228" s="50">
        <v>0</v>
      </c>
      <c r="I228" s="50">
        <v>0</v>
      </c>
      <c r="J228" s="50">
        <v>0</v>
      </c>
      <c r="K228" s="50">
        <v>0</v>
      </c>
      <c r="L228" s="49">
        <v>0</v>
      </c>
    </row>
    <row r="229" spans="1:12" x14ac:dyDescent="0.35">
      <c r="A229" s="7"/>
      <c r="B229" s="40" t="s">
        <v>356</v>
      </c>
      <c r="C229" s="40"/>
      <c r="D229" s="40"/>
      <c r="E229" s="9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49">
        <v>0</v>
      </c>
    </row>
    <row r="230" spans="1:12" x14ac:dyDescent="0.35">
      <c r="A230" s="7"/>
      <c r="B230" s="8"/>
      <c r="C230" s="38" t="s">
        <v>21</v>
      </c>
      <c r="D230" s="38"/>
      <c r="E230" s="9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49">
        <v>0</v>
      </c>
    </row>
    <row r="231" spans="1:12" x14ac:dyDescent="0.35">
      <c r="A231" s="7"/>
      <c r="B231" s="8" t="s">
        <v>27</v>
      </c>
      <c r="C231" s="38" t="s">
        <v>357</v>
      </c>
      <c r="D231" s="38" t="s">
        <v>358</v>
      </c>
      <c r="E231" s="9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49">
        <v>0</v>
      </c>
    </row>
    <row r="232" spans="1:12" x14ac:dyDescent="0.35">
      <c r="A232" s="7"/>
      <c r="B232" s="8" t="s">
        <v>27</v>
      </c>
      <c r="C232" s="38" t="s">
        <v>359</v>
      </c>
      <c r="D232" s="38" t="s">
        <v>360</v>
      </c>
      <c r="E232" s="9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v>0</v>
      </c>
      <c r="K232" s="50">
        <v>0</v>
      </c>
      <c r="L232" s="49">
        <v>0</v>
      </c>
    </row>
    <row r="233" spans="1:12" x14ac:dyDescent="0.35">
      <c r="A233" s="7"/>
      <c r="B233" s="8" t="s">
        <v>27</v>
      </c>
      <c r="C233" s="38" t="s">
        <v>361</v>
      </c>
      <c r="D233" s="38" t="s">
        <v>362</v>
      </c>
      <c r="E233" s="9">
        <v>8590.0409999999993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49">
        <v>0</v>
      </c>
    </row>
    <row r="234" spans="1:12" x14ac:dyDescent="0.35">
      <c r="A234" s="7"/>
      <c r="B234" s="8" t="s">
        <v>27</v>
      </c>
      <c r="C234" s="38" t="s">
        <v>363</v>
      </c>
      <c r="D234" s="38" t="s">
        <v>364</v>
      </c>
      <c r="E234" s="9">
        <v>15901.963</v>
      </c>
      <c r="F234" s="50">
        <v>0</v>
      </c>
      <c r="G234" s="50">
        <v>0</v>
      </c>
      <c r="H234" s="50">
        <v>0</v>
      </c>
      <c r="I234" s="50">
        <v>0</v>
      </c>
      <c r="J234" s="50">
        <v>0</v>
      </c>
      <c r="K234" s="50" t="s">
        <v>609</v>
      </c>
      <c r="L234" s="49" t="s">
        <v>608</v>
      </c>
    </row>
    <row r="235" spans="1:12" ht="24" x14ac:dyDescent="0.35">
      <c r="A235" s="7"/>
      <c r="B235" s="8" t="s">
        <v>42</v>
      </c>
      <c r="C235" s="38" t="s">
        <v>365</v>
      </c>
      <c r="D235" s="39" t="s">
        <v>366</v>
      </c>
      <c r="E235" s="9">
        <v>70206.653999999995</v>
      </c>
      <c r="F235" s="50">
        <v>0</v>
      </c>
      <c r="G235" s="50">
        <v>0</v>
      </c>
      <c r="H235" s="50">
        <v>0</v>
      </c>
      <c r="I235" s="50">
        <v>0</v>
      </c>
      <c r="J235" s="50">
        <v>0</v>
      </c>
      <c r="K235" s="50">
        <v>0</v>
      </c>
      <c r="L235" s="49">
        <v>0</v>
      </c>
    </row>
    <row r="236" spans="1:12" x14ac:dyDescent="0.35">
      <c r="A236" s="7"/>
      <c r="B236" s="40" t="s">
        <v>367</v>
      </c>
      <c r="C236" s="40"/>
      <c r="D236" s="40"/>
      <c r="E236" s="9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49">
        <v>0</v>
      </c>
    </row>
    <row r="237" spans="1:12" x14ac:dyDescent="0.35">
      <c r="A237" s="7"/>
      <c r="B237" s="8"/>
      <c r="C237" s="38" t="s">
        <v>21</v>
      </c>
      <c r="D237" s="38"/>
      <c r="E237" s="9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49">
        <v>0</v>
      </c>
    </row>
    <row r="238" spans="1:12" x14ac:dyDescent="0.35">
      <c r="A238" s="7"/>
      <c r="B238" s="8"/>
      <c r="C238" s="38" t="s">
        <v>21</v>
      </c>
      <c r="D238" s="38"/>
      <c r="E238" s="9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49">
        <v>0</v>
      </c>
    </row>
    <row r="239" spans="1:12" x14ac:dyDescent="0.35">
      <c r="A239" s="7"/>
      <c r="B239" s="40" t="s">
        <v>368</v>
      </c>
      <c r="C239" s="40"/>
      <c r="D239" s="40"/>
      <c r="E239" s="9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v>0</v>
      </c>
      <c r="K239" s="50">
        <v>0</v>
      </c>
      <c r="L239" s="49">
        <v>0</v>
      </c>
    </row>
    <row r="240" spans="1:12" x14ac:dyDescent="0.35">
      <c r="A240" s="7"/>
      <c r="B240" s="8"/>
      <c r="C240" s="38" t="s">
        <v>21</v>
      </c>
      <c r="D240" s="38"/>
      <c r="E240" s="9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v>0</v>
      </c>
      <c r="K240" s="50">
        <v>0</v>
      </c>
      <c r="L240" s="49">
        <v>0</v>
      </c>
    </row>
    <row r="241" spans="1:12" x14ac:dyDescent="0.35">
      <c r="A241" s="7"/>
      <c r="B241" s="40" t="s">
        <v>369</v>
      </c>
      <c r="C241" s="40"/>
      <c r="D241" s="40"/>
      <c r="E241" s="9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v>0</v>
      </c>
      <c r="K241" s="50">
        <v>0</v>
      </c>
      <c r="L241" s="49">
        <v>0</v>
      </c>
    </row>
    <row r="242" spans="1:12" x14ac:dyDescent="0.35">
      <c r="A242" s="7"/>
      <c r="B242" s="8"/>
      <c r="C242" s="38" t="s">
        <v>21</v>
      </c>
      <c r="D242" s="38"/>
      <c r="E242" s="9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49">
        <v>0</v>
      </c>
    </row>
    <row r="243" spans="1:12" x14ac:dyDescent="0.35">
      <c r="A243" s="7"/>
      <c r="B243" s="8" t="s">
        <v>27</v>
      </c>
      <c r="C243" s="38" t="s">
        <v>370</v>
      </c>
      <c r="D243" s="38" t="s">
        <v>371</v>
      </c>
      <c r="E243" s="9">
        <v>13027.699000000001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49">
        <v>0</v>
      </c>
    </row>
    <row r="244" spans="1:12" x14ac:dyDescent="0.35">
      <c r="A244" s="7"/>
      <c r="B244" s="8" t="s">
        <v>27</v>
      </c>
      <c r="C244" s="38" t="s">
        <v>372</v>
      </c>
      <c r="D244" s="38" t="s">
        <v>373</v>
      </c>
      <c r="E244" s="9">
        <v>1361697.412</v>
      </c>
      <c r="F244" s="50">
        <v>0</v>
      </c>
      <c r="G244" s="50">
        <v>0</v>
      </c>
      <c r="H244" s="50">
        <v>0</v>
      </c>
      <c r="I244" s="50">
        <v>0</v>
      </c>
      <c r="J244" s="50">
        <v>0</v>
      </c>
      <c r="K244" s="50">
        <v>0</v>
      </c>
      <c r="L244" s="49">
        <v>0</v>
      </c>
    </row>
    <row r="245" spans="1:12" x14ac:dyDescent="0.35">
      <c r="A245" s="7"/>
      <c r="B245" s="8" t="s">
        <v>27</v>
      </c>
      <c r="C245" s="38" t="s">
        <v>374</v>
      </c>
      <c r="D245" s="38" t="s">
        <v>375</v>
      </c>
      <c r="E245" s="9">
        <v>1037588.939</v>
      </c>
      <c r="F245" s="50">
        <v>13000000</v>
      </c>
      <c r="G245" s="50">
        <v>10225737.745267682</v>
      </c>
      <c r="H245" s="50">
        <v>0</v>
      </c>
      <c r="I245" s="50">
        <v>0</v>
      </c>
      <c r="J245" s="50">
        <v>0</v>
      </c>
      <c r="K245" s="50">
        <v>0</v>
      </c>
      <c r="L245" s="49">
        <v>0</v>
      </c>
    </row>
    <row r="246" spans="1:12" x14ac:dyDescent="0.35">
      <c r="A246" s="7"/>
      <c r="B246" s="8" t="s">
        <v>27</v>
      </c>
      <c r="C246" s="38" t="s">
        <v>376</v>
      </c>
      <c r="D246" s="38" t="s">
        <v>377</v>
      </c>
      <c r="E246" s="9">
        <v>12558.237999999999</v>
      </c>
      <c r="F246" s="50">
        <v>0</v>
      </c>
      <c r="G246" s="50">
        <v>0</v>
      </c>
      <c r="H246" s="50">
        <v>0</v>
      </c>
      <c r="I246" s="50">
        <v>0</v>
      </c>
      <c r="J246" s="50">
        <v>0</v>
      </c>
      <c r="K246" s="50">
        <v>0</v>
      </c>
      <c r="L246" s="49">
        <v>0</v>
      </c>
    </row>
    <row r="247" spans="1:12" x14ac:dyDescent="0.35">
      <c r="A247" s="7"/>
      <c r="B247" s="8" t="s">
        <v>27</v>
      </c>
      <c r="C247" s="38" t="s">
        <v>378</v>
      </c>
      <c r="D247" s="38" t="s">
        <v>379</v>
      </c>
      <c r="E247" s="9">
        <v>4416824.6330000004</v>
      </c>
      <c r="F247" s="50">
        <v>0</v>
      </c>
      <c r="G247" s="50">
        <v>0</v>
      </c>
      <c r="H247" s="50">
        <v>0</v>
      </c>
      <c r="I247" s="50">
        <v>0</v>
      </c>
      <c r="J247" s="50">
        <v>0</v>
      </c>
      <c r="K247" s="50">
        <v>0</v>
      </c>
      <c r="L247" s="49">
        <v>0</v>
      </c>
    </row>
    <row r="248" spans="1:12" x14ac:dyDescent="0.35">
      <c r="A248" s="7"/>
      <c r="B248" s="8" t="s">
        <v>27</v>
      </c>
      <c r="C248" s="38" t="s">
        <v>380</v>
      </c>
      <c r="D248" s="38" t="s">
        <v>381</v>
      </c>
      <c r="E248" s="9">
        <v>658055.80799999996</v>
      </c>
      <c r="F248" s="50">
        <v>0</v>
      </c>
      <c r="G248" s="50">
        <v>0</v>
      </c>
      <c r="H248" s="50">
        <v>5562869.3799999999</v>
      </c>
      <c r="I248" s="50">
        <v>0</v>
      </c>
      <c r="J248" s="50">
        <v>0</v>
      </c>
      <c r="K248" s="50">
        <v>0</v>
      </c>
      <c r="L248" s="49">
        <v>0</v>
      </c>
    </row>
    <row r="249" spans="1:12" x14ac:dyDescent="0.35">
      <c r="A249" s="7"/>
      <c r="B249" s="8" t="s">
        <v>27</v>
      </c>
      <c r="C249" s="38" t="s">
        <v>382</v>
      </c>
      <c r="D249" s="38" t="s">
        <v>383</v>
      </c>
      <c r="E249" s="9">
        <v>7576778.6040000003</v>
      </c>
      <c r="F249" s="50">
        <v>0</v>
      </c>
      <c r="G249" s="50">
        <v>0</v>
      </c>
      <c r="H249" s="50">
        <v>0</v>
      </c>
      <c r="I249" s="50">
        <v>0</v>
      </c>
      <c r="J249" s="50">
        <v>876659000</v>
      </c>
      <c r="K249" s="50">
        <v>0</v>
      </c>
      <c r="L249" s="49">
        <v>0</v>
      </c>
    </row>
    <row r="250" spans="1:12" ht="24" x14ac:dyDescent="0.35">
      <c r="A250" s="7"/>
      <c r="B250" s="8" t="s">
        <v>42</v>
      </c>
      <c r="C250" s="38" t="s">
        <v>384</v>
      </c>
      <c r="D250" s="39" t="s">
        <v>385</v>
      </c>
      <c r="E250" s="9">
        <v>300.06099999999998</v>
      </c>
      <c r="F250" s="50">
        <v>0</v>
      </c>
      <c r="G250" s="50">
        <v>0</v>
      </c>
      <c r="H250" s="50">
        <v>0</v>
      </c>
      <c r="I250" s="50">
        <v>0</v>
      </c>
      <c r="J250" s="50">
        <v>0</v>
      </c>
      <c r="K250" s="50">
        <v>0</v>
      </c>
      <c r="L250" s="49">
        <v>0</v>
      </c>
    </row>
    <row r="251" spans="1:12" x14ac:dyDescent="0.35">
      <c r="A251" s="7"/>
      <c r="B251" s="40" t="s">
        <v>386</v>
      </c>
      <c r="C251" s="40"/>
      <c r="D251" s="40"/>
      <c r="E251" s="9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v>0</v>
      </c>
      <c r="K251" s="50">
        <v>0</v>
      </c>
      <c r="L251" s="49">
        <v>0</v>
      </c>
    </row>
    <row r="252" spans="1:12" x14ac:dyDescent="0.35">
      <c r="A252" s="7"/>
      <c r="B252" s="8"/>
      <c r="C252" s="38" t="s">
        <v>21</v>
      </c>
      <c r="D252" s="38"/>
      <c r="E252" s="9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v>0</v>
      </c>
      <c r="K252" s="50">
        <v>0</v>
      </c>
      <c r="L252" s="49">
        <v>0</v>
      </c>
    </row>
    <row r="253" spans="1:12" x14ac:dyDescent="0.35">
      <c r="A253" s="7"/>
      <c r="B253" s="8" t="s">
        <v>27</v>
      </c>
      <c r="C253" s="38" t="s">
        <v>387</v>
      </c>
      <c r="D253" s="38" t="s">
        <v>388</v>
      </c>
      <c r="E253" s="9">
        <v>1849468.3840000001</v>
      </c>
      <c r="F253" s="50">
        <v>0</v>
      </c>
      <c r="G253" s="50">
        <v>0</v>
      </c>
      <c r="H253" s="50">
        <v>0</v>
      </c>
      <c r="I253" s="50">
        <v>0</v>
      </c>
      <c r="J253" s="50">
        <v>510627000</v>
      </c>
      <c r="K253" s="50">
        <v>0</v>
      </c>
      <c r="L253" s="49">
        <v>0</v>
      </c>
    </row>
    <row r="254" spans="1:12" x14ac:dyDescent="0.35">
      <c r="A254" s="7"/>
      <c r="B254" s="8" t="s">
        <v>27</v>
      </c>
      <c r="C254" s="38" t="s">
        <v>389</v>
      </c>
      <c r="D254" s="38" t="s">
        <v>66</v>
      </c>
      <c r="E254" s="9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v>0</v>
      </c>
      <c r="K254" s="50">
        <v>0</v>
      </c>
      <c r="L254" s="49">
        <v>0</v>
      </c>
    </row>
    <row r="255" spans="1:12" x14ac:dyDescent="0.35">
      <c r="A255" s="7"/>
      <c r="B255" s="8" t="s">
        <v>27</v>
      </c>
      <c r="C255" s="38" t="s">
        <v>390</v>
      </c>
      <c r="D255" s="38" t="s">
        <v>391</v>
      </c>
      <c r="E255" s="9">
        <v>60724.81</v>
      </c>
      <c r="F255" s="50">
        <v>0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49">
        <v>0</v>
      </c>
    </row>
    <row r="256" spans="1:12" x14ac:dyDescent="0.35">
      <c r="A256" s="7"/>
      <c r="B256" s="8" t="s">
        <v>27</v>
      </c>
      <c r="C256" s="38" t="s">
        <v>392</v>
      </c>
      <c r="D256" s="38" t="s">
        <v>393</v>
      </c>
      <c r="E256" s="9">
        <v>446720.83199999999</v>
      </c>
      <c r="F256" s="50">
        <v>16000000</v>
      </c>
      <c r="G256" s="50">
        <v>0</v>
      </c>
      <c r="H256" s="50">
        <v>0</v>
      </c>
      <c r="I256" s="50">
        <v>0</v>
      </c>
      <c r="J256" s="50">
        <v>0</v>
      </c>
      <c r="K256" s="50">
        <v>0</v>
      </c>
      <c r="L256" s="49">
        <v>0</v>
      </c>
    </row>
    <row r="257" spans="1:12" x14ac:dyDescent="0.35">
      <c r="A257" s="7"/>
      <c r="B257" s="8" t="s">
        <v>27</v>
      </c>
      <c r="C257" s="38" t="s">
        <v>394</v>
      </c>
      <c r="D257" s="38" t="s">
        <v>395</v>
      </c>
      <c r="E257" s="9">
        <v>1947.886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0</v>
      </c>
      <c r="L257" s="49">
        <v>0</v>
      </c>
    </row>
    <row r="258" spans="1:12" x14ac:dyDescent="0.35">
      <c r="A258" s="7"/>
      <c r="B258" s="8" t="s">
        <v>27</v>
      </c>
      <c r="C258" s="38" t="s">
        <v>396</v>
      </c>
      <c r="D258" s="38" t="s">
        <v>397</v>
      </c>
      <c r="E258" s="9">
        <v>2036.444</v>
      </c>
      <c r="F258" s="50">
        <v>0</v>
      </c>
      <c r="G258" s="50">
        <v>0</v>
      </c>
      <c r="H258" s="50">
        <v>0</v>
      </c>
      <c r="I258" s="50">
        <v>0</v>
      </c>
      <c r="J258" s="50">
        <v>0</v>
      </c>
      <c r="K258" s="50">
        <v>0</v>
      </c>
      <c r="L258" s="49">
        <v>0</v>
      </c>
    </row>
    <row r="259" spans="1:12" ht="24" x14ac:dyDescent="0.35">
      <c r="A259" s="7"/>
      <c r="B259" s="8" t="s">
        <v>42</v>
      </c>
      <c r="C259" s="38" t="s">
        <v>398</v>
      </c>
      <c r="D259" s="39" t="s">
        <v>399</v>
      </c>
      <c r="E259" s="9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v>0</v>
      </c>
      <c r="K259" s="50">
        <v>0</v>
      </c>
      <c r="L259" s="49">
        <v>0</v>
      </c>
    </row>
    <row r="260" spans="1:12" x14ac:dyDescent="0.35">
      <c r="A260" s="7"/>
      <c r="B260" s="40" t="s">
        <v>400</v>
      </c>
      <c r="C260" s="40"/>
      <c r="D260" s="40"/>
      <c r="E260" s="9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49">
        <v>0</v>
      </c>
    </row>
    <row r="261" spans="1:12" x14ac:dyDescent="0.35">
      <c r="A261" s="7"/>
      <c r="B261" s="8"/>
      <c r="C261" s="38" t="s">
        <v>21</v>
      </c>
      <c r="D261" s="38"/>
      <c r="E261" s="9">
        <v>0</v>
      </c>
      <c r="F261" s="50">
        <v>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49">
        <v>0</v>
      </c>
    </row>
    <row r="262" spans="1:12" x14ac:dyDescent="0.35">
      <c r="A262" s="7"/>
      <c r="B262" s="8" t="s">
        <v>27</v>
      </c>
      <c r="C262" s="38" t="s">
        <v>401</v>
      </c>
      <c r="D262" s="38" t="s">
        <v>402</v>
      </c>
      <c r="E262" s="9">
        <v>2149436.4440000001</v>
      </c>
      <c r="F262" s="50">
        <v>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49">
        <v>0</v>
      </c>
    </row>
    <row r="263" spans="1:12" x14ac:dyDescent="0.35">
      <c r="A263" s="7"/>
      <c r="B263" s="8" t="s">
        <v>27</v>
      </c>
      <c r="C263" s="38" t="s">
        <v>403</v>
      </c>
      <c r="D263" s="38" t="s">
        <v>404</v>
      </c>
      <c r="E263" s="9">
        <v>289532.07900000003</v>
      </c>
      <c r="F263" s="50">
        <v>0</v>
      </c>
      <c r="G263" s="50">
        <v>0</v>
      </c>
      <c r="H263" s="50">
        <v>0</v>
      </c>
      <c r="I263" s="50">
        <v>193018428.73999998</v>
      </c>
      <c r="J263" s="50">
        <v>0</v>
      </c>
      <c r="K263" s="50">
        <v>0</v>
      </c>
      <c r="L263" s="49">
        <v>0</v>
      </c>
    </row>
    <row r="264" spans="1:12" x14ac:dyDescent="0.35">
      <c r="A264" s="7"/>
      <c r="B264" s="8" t="s">
        <v>27</v>
      </c>
      <c r="C264" s="38" t="s">
        <v>405</v>
      </c>
      <c r="D264" s="38" t="s">
        <v>406</v>
      </c>
      <c r="E264" s="9">
        <v>289018.435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49">
        <v>0</v>
      </c>
    </row>
    <row r="265" spans="1:12" x14ac:dyDescent="0.35">
      <c r="A265" s="7"/>
      <c r="B265" s="8" t="s">
        <v>27</v>
      </c>
      <c r="C265" s="38" t="s">
        <v>407</v>
      </c>
      <c r="D265" s="38" t="s">
        <v>408</v>
      </c>
      <c r="E265" s="9">
        <v>3107704.497</v>
      </c>
      <c r="F265" s="50">
        <v>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49">
        <v>0</v>
      </c>
    </row>
    <row r="266" spans="1:12" ht="24" x14ac:dyDescent="0.35">
      <c r="A266" s="7"/>
      <c r="B266" s="8" t="s">
        <v>42</v>
      </c>
      <c r="C266" s="38" t="s">
        <v>409</v>
      </c>
      <c r="D266" s="39" t="s">
        <v>410</v>
      </c>
      <c r="E266" s="9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49">
        <v>0</v>
      </c>
    </row>
    <row r="267" spans="1:12" x14ac:dyDescent="0.35">
      <c r="A267" s="7"/>
      <c r="B267" s="40" t="s">
        <v>411</v>
      </c>
      <c r="C267" s="40"/>
      <c r="D267" s="40"/>
      <c r="E267" s="9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49">
        <v>0</v>
      </c>
    </row>
    <row r="268" spans="1:12" x14ac:dyDescent="0.35">
      <c r="A268" s="7"/>
      <c r="B268" s="8"/>
      <c r="C268" s="38" t="s">
        <v>21</v>
      </c>
      <c r="D268" s="38"/>
      <c r="E268" s="9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v>0</v>
      </c>
      <c r="K268" s="50">
        <v>0</v>
      </c>
      <c r="L268" s="49">
        <v>0</v>
      </c>
    </row>
    <row r="269" spans="1:12" x14ac:dyDescent="0.35">
      <c r="A269" s="7"/>
      <c r="B269" s="8"/>
      <c r="C269" s="38" t="s">
        <v>21</v>
      </c>
      <c r="D269" s="38"/>
      <c r="E269" s="9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0</v>
      </c>
      <c r="L269" s="49">
        <v>0</v>
      </c>
    </row>
    <row r="270" spans="1:12" x14ac:dyDescent="0.35">
      <c r="A270" s="44"/>
      <c r="B270" s="45" t="s">
        <v>412</v>
      </c>
      <c r="C270" s="45"/>
      <c r="D270" s="45"/>
      <c r="E270" s="9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v>0</v>
      </c>
      <c r="K270" s="50">
        <v>0</v>
      </c>
      <c r="L270" s="49">
        <v>0</v>
      </c>
    </row>
    <row r="271" spans="1:12" x14ac:dyDescent="0.35">
      <c r="A271" s="7"/>
      <c r="B271" s="8"/>
      <c r="C271" s="38" t="s">
        <v>21</v>
      </c>
      <c r="D271" s="38"/>
      <c r="E271" s="9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v>0</v>
      </c>
      <c r="K271" s="50">
        <v>0</v>
      </c>
      <c r="L271" s="49">
        <v>0</v>
      </c>
    </row>
    <row r="272" spans="1:12" x14ac:dyDescent="0.35">
      <c r="A272" s="7"/>
      <c r="B272" s="40" t="s">
        <v>413</v>
      </c>
      <c r="C272" s="40"/>
      <c r="D272" s="40"/>
      <c r="E272" s="9">
        <v>0</v>
      </c>
      <c r="F272" s="50">
        <v>0</v>
      </c>
      <c r="G272" s="50">
        <v>0</v>
      </c>
      <c r="H272" s="50">
        <v>0</v>
      </c>
      <c r="I272" s="50">
        <v>0</v>
      </c>
      <c r="J272" s="50">
        <v>0</v>
      </c>
      <c r="K272" s="50">
        <v>0</v>
      </c>
      <c r="L272" s="49">
        <v>0</v>
      </c>
    </row>
    <row r="273" spans="1:12" x14ac:dyDescent="0.35">
      <c r="A273" s="7"/>
      <c r="B273" s="8"/>
      <c r="C273" s="38" t="s">
        <v>21</v>
      </c>
      <c r="D273" s="38"/>
      <c r="E273" s="9">
        <v>0</v>
      </c>
      <c r="F273" s="50">
        <v>0</v>
      </c>
      <c r="G273" s="50">
        <v>0</v>
      </c>
      <c r="H273" s="50">
        <v>0</v>
      </c>
      <c r="I273" s="50">
        <v>0</v>
      </c>
      <c r="J273" s="50">
        <v>0</v>
      </c>
      <c r="K273" s="50">
        <v>0</v>
      </c>
      <c r="L273" s="49">
        <v>0</v>
      </c>
    </row>
    <row r="274" spans="1:12" x14ac:dyDescent="0.35">
      <c r="A274" s="7"/>
      <c r="B274" s="8" t="s">
        <v>27</v>
      </c>
      <c r="C274" s="38" t="s">
        <v>414</v>
      </c>
      <c r="D274" s="38" t="s">
        <v>415</v>
      </c>
      <c r="E274" s="9">
        <v>120779.765</v>
      </c>
      <c r="F274" s="50">
        <v>0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49">
        <v>0</v>
      </c>
    </row>
    <row r="275" spans="1:12" x14ac:dyDescent="0.35">
      <c r="A275" s="7"/>
      <c r="B275" s="8" t="s">
        <v>27</v>
      </c>
      <c r="C275" s="38" t="s">
        <v>416</v>
      </c>
      <c r="D275" s="38" t="s">
        <v>417</v>
      </c>
      <c r="E275" s="9">
        <v>506445.91800000001</v>
      </c>
      <c r="F275" s="50">
        <v>0</v>
      </c>
      <c r="G275" s="50">
        <v>0</v>
      </c>
      <c r="H275" s="50">
        <v>0</v>
      </c>
      <c r="I275" s="50">
        <v>0</v>
      </c>
      <c r="J275" s="50">
        <v>0</v>
      </c>
      <c r="K275" s="50">
        <v>0</v>
      </c>
      <c r="L275" s="49">
        <v>0</v>
      </c>
    </row>
    <row r="276" spans="1:12" x14ac:dyDescent="0.35">
      <c r="A276" s="7"/>
      <c r="B276" s="8" t="s">
        <v>27</v>
      </c>
      <c r="C276" s="38" t="s">
        <v>418</v>
      </c>
      <c r="D276" s="38" t="s">
        <v>419</v>
      </c>
      <c r="E276" s="9">
        <v>20091.38</v>
      </c>
      <c r="F276" s="50">
        <v>0</v>
      </c>
      <c r="G276" s="50">
        <v>0</v>
      </c>
      <c r="H276" s="50">
        <v>0</v>
      </c>
      <c r="I276" s="50">
        <v>150807031.44999999</v>
      </c>
      <c r="J276" s="50">
        <v>0</v>
      </c>
      <c r="K276" s="50">
        <v>0</v>
      </c>
      <c r="L276" s="49">
        <v>0</v>
      </c>
    </row>
    <row r="277" spans="1:12" x14ac:dyDescent="0.35">
      <c r="A277" s="7"/>
      <c r="B277" s="8" t="s">
        <v>27</v>
      </c>
      <c r="C277" s="38" t="s">
        <v>420</v>
      </c>
      <c r="D277" s="38" t="s">
        <v>421</v>
      </c>
      <c r="E277" s="9">
        <v>40416.326000000001</v>
      </c>
      <c r="F277" s="50">
        <v>0</v>
      </c>
      <c r="G277" s="50">
        <v>0</v>
      </c>
      <c r="H277" s="50">
        <v>0</v>
      </c>
      <c r="I277" s="50">
        <v>0</v>
      </c>
      <c r="J277" s="50">
        <v>0</v>
      </c>
      <c r="K277" s="50">
        <v>0</v>
      </c>
      <c r="L277" s="49">
        <v>0</v>
      </c>
    </row>
    <row r="278" spans="1:12" x14ac:dyDescent="0.35">
      <c r="A278" s="7"/>
      <c r="B278" s="8" t="s">
        <v>27</v>
      </c>
      <c r="C278" s="38" t="s">
        <v>422</v>
      </c>
      <c r="D278" s="38" t="s">
        <v>423</v>
      </c>
      <c r="E278" s="9">
        <v>1380.902</v>
      </c>
      <c r="F278" s="50">
        <v>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49">
        <v>0</v>
      </c>
    </row>
    <row r="279" spans="1:12" x14ac:dyDescent="0.35">
      <c r="A279" s="7"/>
      <c r="B279" s="8" t="s">
        <v>27</v>
      </c>
      <c r="C279" s="38" t="s">
        <v>424</v>
      </c>
      <c r="D279" s="38" t="s">
        <v>425</v>
      </c>
      <c r="E279" s="9">
        <v>126987.724</v>
      </c>
      <c r="F279" s="50">
        <v>0</v>
      </c>
      <c r="G279" s="50">
        <v>0</v>
      </c>
      <c r="H279" s="50">
        <v>0</v>
      </c>
      <c r="I279" s="50">
        <v>0</v>
      </c>
      <c r="J279" s="50">
        <v>21700000</v>
      </c>
      <c r="K279" s="50">
        <v>0</v>
      </c>
      <c r="L279" s="49">
        <v>0</v>
      </c>
    </row>
    <row r="280" spans="1:12" ht="24" x14ac:dyDescent="0.35">
      <c r="A280" s="7"/>
      <c r="B280" s="8" t="s">
        <v>42</v>
      </c>
      <c r="C280" s="38" t="s">
        <v>426</v>
      </c>
      <c r="D280" s="39" t="s">
        <v>427</v>
      </c>
      <c r="E280" s="9">
        <v>0</v>
      </c>
      <c r="F280" s="50">
        <v>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49">
        <v>0</v>
      </c>
    </row>
    <row r="281" spans="1:12" x14ac:dyDescent="0.35">
      <c r="A281" s="7"/>
      <c r="B281" s="40" t="s">
        <v>428</v>
      </c>
      <c r="C281" s="40"/>
      <c r="D281" s="40"/>
      <c r="E281" s="9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49">
        <v>0</v>
      </c>
    </row>
    <row r="282" spans="1:12" x14ac:dyDescent="0.35">
      <c r="A282" s="7"/>
      <c r="B282" s="8"/>
      <c r="C282" s="38" t="s">
        <v>21</v>
      </c>
      <c r="D282" s="38"/>
      <c r="E282" s="9">
        <v>0</v>
      </c>
      <c r="F282" s="50">
        <v>0</v>
      </c>
      <c r="G282" s="50">
        <v>0</v>
      </c>
      <c r="H282" s="50">
        <v>0</v>
      </c>
      <c r="I282" s="50">
        <v>0</v>
      </c>
      <c r="J282" s="50">
        <v>0</v>
      </c>
      <c r="K282" s="50">
        <v>0</v>
      </c>
      <c r="L282" s="49">
        <v>0</v>
      </c>
    </row>
    <row r="283" spans="1:12" x14ac:dyDescent="0.35">
      <c r="A283" s="7"/>
      <c r="B283" s="8" t="s">
        <v>27</v>
      </c>
      <c r="C283" s="38" t="s">
        <v>429</v>
      </c>
      <c r="D283" s="38" t="s">
        <v>430</v>
      </c>
      <c r="E283" s="9">
        <v>137802.81700000001</v>
      </c>
      <c r="F283" s="50">
        <v>0</v>
      </c>
      <c r="G283" s="50">
        <v>0</v>
      </c>
      <c r="H283" s="50">
        <v>0</v>
      </c>
      <c r="I283" s="50">
        <v>0</v>
      </c>
      <c r="J283" s="50">
        <v>0</v>
      </c>
      <c r="K283" s="50">
        <v>0</v>
      </c>
      <c r="L283" s="49" t="s">
        <v>608</v>
      </c>
    </row>
    <row r="284" spans="1:12" x14ac:dyDescent="0.35">
      <c r="A284" s="7"/>
      <c r="B284" s="8" t="s">
        <v>27</v>
      </c>
      <c r="C284" s="38" t="s">
        <v>431</v>
      </c>
      <c r="D284" s="38" t="s">
        <v>432</v>
      </c>
      <c r="E284" s="9">
        <v>33162.483</v>
      </c>
      <c r="F284" s="50">
        <v>0</v>
      </c>
      <c r="G284" s="50">
        <v>0</v>
      </c>
      <c r="H284" s="50">
        <v>0</v>
      </c>
      <c r="I284" s="50">
        <v>0</v>
      </c>
      <c r="J284" s="50">
        <v>0</v>
      </c>
      <c r="K284" s="50" t="s">
        <v>609</v>
      </c>
      <c r="L284" s="49">
        <v>0</v>
      </c>
    </row>
    <row r="285" spans="1:12" x14ac:dyDescent="0.35">
      <c r="A285" s="7"/>
      <c r="B285" s="8" t="s">
        <v>27</v>
      </c>
      <c r="C285" s="38" t="s">
        <v>433</v>
      </c>
      <c r="D285" s="38" t="s">
        <v>434</v>
      </c>
      <c r="E285" s="9">
        <v>577035.74199999997</v>
      </c>
      <c r="F285" s="50">
        <v>0</v>
      </c>
      <c r="G285" s="50">
        <v>0</v>
      </c>
      <c r="H285" s="50">
        <v>0</v>
      </c>
      <c r="I285" s="50">
        <v>543755787.37</v>
      </c>
      <c r="J285" s="50">
        <v>0</v>
      </c>
      <c r="K285" s="50">
        <v>0</v>
      </c>
      <c r="L285" s="49">
        <v>0</v>
      </c>
    </row>
    <row r="286" spans="1:12" x14ac:dyDescent="0.35">
      <c r="A286" s="7"/>
      <c r="B286" s="8" t="s">
        <v>27</v>
      </c>
      <c r="C286" s="38" t="s">
        <v>435</v>
      </c>
      <c r="D286" s="38" t="s">
        <v>436</v>
      </c>
      <c r="E286" s="9">
        <v>1887.116</v>
      </c>
      <c r="F286" s="50">
        <v>0</v>
      </c>
      <c r="G286" s="50">
        <v>0</v>
      </c>
      <c r="H286" s="50">
        <v>0</v>
      </c>
      <c r="I286" s="50">
        <v>0</v>
      </c>
      <c r="J286" s="50">
        <v>0</v>
      </c>
      <c r="K286" s="50">
        <v>0</v>
      </c>
      <c r="L286" s="49">
        <v>0</v>
      </c>
    </row>
    <row r="287" spans="1:12" x14ac:dyDescent="0.35">
      <c r="A287" s="7"/>
      <c r="B287" s="8" t="s">
        <v>27</v>
      </c>
      <c r="C287" s="38" t="s">
        <v>437</v>
      </c>
      <c r="D287" s="38" t="s">
        <v>438</v>
      </c>
      <c r="E287" s="9">
        <v>160930.76</v>
      </c>
      <c r="F287" s="50">
        <v>10000000</v>
      </c>
      <c r="G287" s="50">
        <v>34109453.310000002</v>
      </c>
      <c r="H287" s="50">
        <v>0</v>
      </c>
      <c r="I287" s="50">
        <v>0</v>
      </c>
      <c r="J287" s="50">
        <v>0</v>
      </c>
      <c r="K287" s="50">
        <v>0</v>
      </c>
      <c r="L287" s="49">
        <v>0</v>
      </c>
    </row>
    <row r="288" spans="1:12" x14ac:dyDescent="0.35">
      <c r="A288" s="7"/>
      <c r="B288" s="8" t="s">
        <v>27</v>
      </c>
      <c r="C288" s="38" t="s">
        <v>439</v>
      </c>
      <c r="D288" s="38" t="s">
        <v>440</v>
      </c>
      <c r="E288" s="9">
        <v>267931.68199999997</v>
      </c>
      <c r="F288" s="50">
        <v>0</v>
      </c>
      <c r="G288" s="50">
        <v>4554175.0944501152</v>
      </c>
      <c r="H288" s="50">
        <v>0</v>
      </c>
      <c r="I288" s="50">
        <v>0</v>
      </c>
      <c r="J288" s="50">
        <v>0</v>
      </c>
      <c r="K288" s="50">
        <v>0</v>
      </c>
      <c r="L288" s="49">
        <v>0</v>
      </c>
    </row>
    <row r="289" spans="1:12" x14ac:dyDescent="0.35">
      <c r="A289" s="7"/>
      <c r="B289" s="8" t="s">
        <v>27</v>
      </c>
      <c r="C289" s="38" t="s">
        <v>441</v>
      </c>
      <c r="D289" s="38" t="s">
        <v>442</v>
      </c>
      <c r="E289" s="9">
        <v>367873.712</v>
      </c>
      <c r="F289" s="50">
        <v>0</v>
      </c>
      <c r="G289" s="50">
        <v>0</v>
      </c>
      <c r="H289" s="50">
        <v>0</v>
      </c>
      <c r="I289" s="50">
        <v>327352444.21999997</v>
      </c>
      <c r="J289" s="50">
        <v>0</v>
      </c>
      <c r="K289" s="50">
        <v>0</v>
      </c>
      <c r="L289" s="49" t="s">
        <v>608</v>
      </c>
    </row>
    <row r="290" spans="1:12" x14ac:dyDescent="0.35">
      <c r="A290" s="7"/>
      <c r="B290" s="8" t="s">
        <v>27</v>
      </c>
      <c r="C290" s="38" t="s">
        <v>443</v>
      </c>
      <c r="D290" s="38" t="s">
        <v>444</v>
      </c>
      <c r="E290" s="9">
        <v>360831.16499999998</v>
      </c>
      <c r="F290" s="50">
        <v>0</v>
      </c>
      <c r="G290" s="50">
        <v>0</v>
      </c>
      <c r="H290" s="50">
        <v>0</v>
      </c>
      <c r="I290" s="50">
        <v>0</v>
      </c>
      <c r="J290" s="50">
        <v>0</v>
      </c>
      <c r="K290" s="50">
        <v>0</v>
      </c>
      <c r="L290" s="49">
        <v>0</v>
      </c>
    </row>
    <row r="291" spans="1:12" ht="24" x14ac:dyDescent="0.35">
      <c r="A291" s="7"/>
      <c r="B291" s="8" t="s">
        <v>42</v>
      </c>
      <c r="C291" s="38" t="s">
        <v>445</v>
      </c>
      <c r="D291" s="39" t="s">
        <v>446</v>
      </c>
      <c r="E291" s="9">
        <v>9982.027</v>
      </c>
      <c r="F291" s="50">
        <v>0</v>
      </c>
      <c r="G291" s="50">
        <v>0</v>
      </c>
      <c r="H291" s="50">
        <v>0</v>
      </c>
      <c r="I291" s="50">
        <v>0</v>
      </c>
      <c r="J291" s="50">
        <v>0</v>
      </c>
      <c r="K291" s="50">
        <v>0</v>
      </c>
      <c r="L291" s="49">
        <v>0</v>
      </c>
    </row>
    <row r="292" spans="1:12" x14ac:dyDescent="0.35">
      <c r="A292" s="7"/>
      <c r="B292" s="40" t="s">
        <v>447</v>
      </c>
      <c r="C292" s="40"/>
      <c r="D292" s="40"/>
      <c r="E292" s="9">
        <v>0</v>
      </c>
      <c r="F292" s="50">
        <v>0</v>
      </c>
      <c r="G292" s="50">
        <v>0</v>
      </c>
      <c r="H292" s="50">
        <v>0</v>
      </c>
      <c r="I292" s="50">
        <v>0</v>
      </c>
      <c r="J292" s="50">
        <v>0</v>
      </c>
      <c r="K292" s="50">
        <v>0</v>
      </c>
      <c r="L292" s="49">
        <v>0</v>
      </c>
    </row>
    <row r="293" spans="1:12" x14ac:dyDescent="0.35">
      <c r="A293" s="7"/>
      <c r="B293" s="8"/>
      <c r="C293" s="38" t="s">
        <v>21</v>
      </c>
      <c r="D293" s="38"/>
      <c r="E293" s="9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49">
        <v>0</v>
      </c>
    </row>
    <row r="294" spans="1:12" x14ac:dyDescent="0.35">
      <c r="A294" s="7"/>
      <c r="B294" s="8" t="s">
        <v>27</v>
      </c>
      <c r="C294" s="38" t="s">
        <v>448</v>
      </c>
      <c r="D294" s="38" t="s">
        <v>449</v>
      </c>
      <c r="E294" s="9">
        <v>890111.82200000004</v>
      </c>
      <c r="F294" s="50">
        <v>0</v>
      </c>
      <c r="G294" s="50">
        <v>49251659.889999993</v>
      </c>
      <c r="H294" s="50">
        <v>126326168.15000001</v>
      </c>
      <c r="I294" s="50">
        <v>0</v>
      </c>
      <c r="J294" s="50">
        <v>0</v>
      </c>
      <c r="K294" s="50">
        <v>0</v>
      </c>
      <c r="L294" s="49">
        <v>0</v>
      </c>
    </row>
    <row r="295" spans="1:12" x14ac:dyDescent="0.35">
      <c r="A295" s="7"/>
      <c r="B295" s="8" t="s">
        <v>27</v>
      </c>
      <c r="C295" s="38" t="s">
        <v>450</v>
      </c>
      <c r="D295" s="38" t="s">
        <v>451</v>
      </c>
      <c r="E295" s="9">
        <v>91899.282000000007</v>
      </c>
      <c r="F295" s="50">
        <v>7000000</v>
      </c>
      <c r="G295" s="50">
        <v>29616297.439999998</v>
      </c>
      <c r="H295" s="50">
        <v>0</v>
      </c>
      <c r="I295" s="50">
        <v>0</v>
      </c>
      <c r="J295" s="50">
        <v>0</v>
      </c>
      <c r="K295" s="50">
        <v>0</v>
      </c>
      <c r="L295" s="49">
        <v>0</v>
      </c>
    </row>
    <row r="296" spans="1:12" x14ac:dyDescent="0.35">
      <c r="A296" s="7"/>
      <c r="B296" s="8" t="s">
        <v>27</v>
      </c>
      <c r="C296" s="38" t="s">
        <v>452</v>
      </c>
      <c r="D296" s="38" t="s">
        <v>453</v>
      </c>
      <c r="E296" s="9">
        <v>606018.16299999994</v>
      </c>
      <c r="F296" s="50">
        <v>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49">
        <v>0</v>
      </c>
    </row>
    <row r="297" spans="1:12" x14ac:dyDescent="0.35">
      <c r="A297" s="7"/>
      <c r="B297" s="8" t="s">
        <v>27</v>
      </c>
      <c r="C297" s="38" t="s">
        <v>454</v>
      </c>
      <c r="D297" s="38" t="s">
        <v>455</v>
      </c>
      <c r="E297" s="9">
        <v>80488.654999999999</v>
      </c>
      <c r="F297" s="50">
        <v>0</v>
      </c>
      <c r="G297" s="50">
        <v>0</v>
      </c>
      <c r="H297" s="50">
        <v>0</v>
      </c>
      <c r="I297" s="50">
        <v>53239851.740000002</v>
      </c>
      <c r="J297" s="50">
        <v>0</v>
      </c>
      <c r="K297" s="50">
        <v>0</v>
      </c>
      <c r="L297" s="49">
        <v>0</v>
      </c>
    </row>
    <row r="298" spans="1:12" x14ac:dyDescent="0.35">
      <c r="A298" s="7"/>
      <c r="B298" s="8" t="s">
        <v>27</v>
      </c>
      <c r="C298" s="38" t="s">
        <v>456</v>
      </c>
      <c r="D298" s="38" t="s">
        <v>457</v>
      </c>
      <c r="E298" s="9">
        <v>13770.34</v>
      </c>
      <c r="F298" s="50">
        <v>0</v>
      </c>
      <c r="G298" s="50">
        <v>0</v>
      </c>
      <c r="H298" s="50">
        <v>0</v>
      </c>
      <c r="I298" s="50">
        <v>0</v>
      </c>
      <c r="J298" s="50">
        <v>0</v>
      </c>
      <c r="K298" s="50">
        <v>0</v>
      </c>
      <c r="L298" s="49">
        <v>0</v>
      </c>
    </row>
    <row r="299" spans="1:12" ht="24" x14ac:dyDescent="0.35">
      <c r="A299" s="7"/>
      <c r="B299" s="8" t="s">
        <v>42</v>
      </c>
      <c r="C299" s="38" t="s">
        <v>458</v>
      </c>
      <c r="D299" s="39" t="s">
        <v>459</v>
      </c>
      <c r="E299" s="9">
        <v>13825.518</v>
      </c>
      <c r="F299" s="50">
        <v>0</v>
      </c>
      <c r="G299" s="50">
        <v>0</v>
      </c>
      <c r="H299" s="50">
        <v>0</v>
      </c>
      <c r="I299" s="50">
        <v>0</v>
      </c>
      <c r="J299" s="50">
        <v>0</v>
      </c>
      <c r="K299" s="50">
        <v>0</v>
      </c>
      <c r="L299" s="49">
        <v>0</v>
      </c>
    </row>
    <row r="300" spans="1:12" x14ac:dyDescent="0.35">
      <c r="A300" s="7"/>
      <c r="B300" s="40" t="s">
        <v>460</v>
      </c>
      <c r="C300" s="40"/>
      <c r="D300" s="40"/>
      <c r="E300" s="9">
        <v>0</v>
      </c>
      <c r="F300" s="50">
        <v>0</v>
      </c>
      <c r="G300" s="50">
        <v>0</v>
      </c>
      <c r="H300" s="50">
        <v>0</v>
      </c>
      <c r="I300" s="50">
        <v>0</v>
      </c>
      <c r="J300" s="50">
        <v>0</v>
      </c>
      <c r="K300" s="50">
        <v>0</v>
      </c>
      <c r="L300" s="49">
        <v>0</v>
      </c>
    </row>
    <row r="301" spans="1:12" x14ac:dyDescent="0.35">
      <c r="A301" s="7"/>
      <c r="B301" s="8"/>
      <c r="C301" s="38" t="s">
        <v>21</v>
      </c>
      <c r="D301" s="38"/>
      <c r="E301" s="9">
        <v>0</v>
      </c>
      <c r="F301" s="50">
        <v>0</v>
      </c>
      <c r="G301" s="50">
        <v>0</v>
      </c>
      <c r="H301" s="50">
        <v>0</v>
      </c>
      <c r="I301" s="50">
        <v>0</v>
      </c>
      <c r="J301" s="50">
        <v>0</v>
      </c>
      <c r="K301" s="50">
        <v>0</v>
      </c>
      <c r="L301" s="49">
        <v>0</v>
      </c>
    </row>
    <row r="302" spans="1:12" x14ac:dyDescent="0.35">
      <c r="A302" s="7"/>
      <c r="B302" s="8" t="s">
        <v>27</v>
      </c>
      <c r="C302" s="38" t="s">
        <v>461</v>
      </c>
      <c r="D302" s="38" t="s">
        <v>462</v>
      </c>
      <c r="E302" s="9">
        <v>1384666.882</v>
      </c>
      <c r="F302" s="50">
        <v>0</v>
      </c>
      <c r="G302" s="50">
        <v>0</v>
      </c>
      <c r="H302" s="50">
        <v>0</v>
      </c>
      <c r="I302" s="50">
        <v>0</v>
      </c>
      <c r="J302" s="50">
        <v>0</v>
      </c>
      <c r="K302" s="50">
        <v>0</v>
      </c>
      <c r="L302" s="49">
        <v>0</v>
      </c>
    </row>
    <row r="303" spans="1:12" x14ac:dyDescent="0.35">
      <c r="A303" s="7"/>
      <c r="B303" s="8" t="s">
        <v>27</v>
      </c>
      <c r="C303" s="38" t="s">
        <v>463</v>
      </c>
      <c r="D303" s="38" t="s">
        <v>464</v>
      </c>
      <c r="E303" s="9">
        <v>397327.43300000002</v>
      </c>
      <c r="F303" s="50">
        <v>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49">
        <v>0</v>
      </c>
    </row>
    <row r="304" spans="1:12" x14ac:dyDescent="0.35">
      <c r="A304" s="7"/>
      <c r="B304" s="8" t="s">
        <v>27</v>
      </c>
      <c r="C304" s="38" t="s">
        <v>465</v>
      </c>
      <c r="D304" s="38" t="s">
        <v>466</v>
      </c>
      <c r="E304" s="9">
        <v>302345.783</v>
      </c>
      <c r="F304" s="50">
        <v>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49" t="s">
        <v>610</v>
      </c>
    </row>
    <row r="305" spans="1:12" x14ac:dyDescent="0.35">
      <c r="A305" s="7"/>
      <c r="B305" s="8" t="s">
        <v>27</v>
      </c>
      <c r="C305" s="38" t="s">
        <v>467</v>
      </c>
      <c r="D305" s="38" t="s">
        <v>468</v>
      </c>
      <c r="E305" s="9">
        <v>530632.47600000002</v>
      </c>
      <c r="F305" s="50">
        <v>0</v>
      </c>
      <c r="G305" s="50">
        <v>0</v>
      </c>
      <c r="H305" s="50">
        <v>0</v>
      </c>
      <c r="I305" s="50">
        <v>0</v>
      </c>
      <c r="J305" s="50">
        <v>123353000</v>
      </c>
      <c r="K305" s="50">
        <v>0</v>
      </c>
      <c r="L305" s="49">
        <v>0</v>
      </c>
    </row>
    <row r="306" spans="1:12" ht="24" x14ac:dyDescent="0.35">
      <c r="A306" s="7"/>
      <c r="B306" s="8" t="s">
        <v>42</v>
      </c>
      <c r="C306" s="38" t="s">
        <v>469</v>
      </c>
      <c r="D306" s="39" t="s">
        <v>470</v>
      </c>
      <c r="E306" s="9">
        <v>499.98599999999999</v>
      </c>
      <c r="F306" s="50">
        <v>0</v>
      </c>
      <c r="G306" s="50">
        <v>0</v>
      </c>
      <c r="H306" s="50">
        <v>0</v>
      </c>
      <c r="I306" s="50">
        <v>0</v>
      </c>
      <c r="J306" s="50">
        <v>0</v>
      </c>
      <c r="K306" s="50">
        <v>0</v>
      </c>
      <c r="L306" s="49">
        <v>0</v>
      </c>
    </row>
    <row r="307" spans="1:12" x14ac:dyDescent="0.35">
      <c r="A307" s="7"/>
      <c r="B307" s="40" t="s">
        <v>471</v>
      </c>
      <c r="C307" s="40"/>
      <c r="D307" s="40"/>
      <c r="E307" s="9">
        <v>0</v>
      </c>
      <c r="F307" s="50">
        <v>0</v>
      </c>
      <c r="G307" s="50">
        <v>0</v>
      </c>
      <c r="H307" s="50">
        <v>0</v>
      </c>
      <c r="I307" s="50">
        <v>0</v>
      </c>
      <c r="J307" s="50">
        <v>0</v>
      </c>
      <c r="K307" s="50">
        <v>0</v>
      </c>
      <c r="L307" s="49">
        <v>0</v>
      </c>
    </row>
    <row r="308" spans="1:12" x14ac:dyDescent="0.35">
      <c r="A308" s="7"/>
      <c r="B308" s="8"/>
      <c r="C308" s="38" t="s">
        <v>21</v>
      </c>
      <c r="D308" s="38"/>
      <c r="E308" s="9">
        <v>0</v>
      </c>
      <c r="F308" s="50">
        <v>0</v>
      </c>
      <c r="G308" s="50">
        <v>0</v>
      </c>
      <c r="H308" s="50">
        <v>0</v>
      </c>
      <c r="I308" s="50">
        <v>0</v>
      </c>
      <c r="J308" s="50">
        <v>0</v>
      </c>
      <c r="K308" s="50">
        <v>0</v>
      </c>
      <c r="L308" s="49">
        <v>0</v>
      </c>
    </row>
    <row r="309" spans="1:12" x14ac:dyDescent="0.35">
      <c r="A309" s="7"/>
      <c r="B309" s="8" t="s">
        <v>27</v>
      </c>
      <c r="C309" s="38" t="s">
        <v>472</v>
      </c>
      <c r="D309" s="38" t="s">
        <v>473</v>
      </c>
      <c r="E309" s="9">
        <v>21094.129000000001</v>
      </c>
      <c r="F309" s="50">
        <v>0</v>
      </c>
      <c r="G309" s="50">
        <v>0</v>
      </c>
      <c r="H309" s="50">
        <v>0</v>
      </c>
      <c r="I309" s="50">
        <v>0</v>
      </c>
      <c r="J309" s="50">
        <v>0</v>
      </c>
      <c r="K309" s="50">
        <v>0</v>
      </c>
      <c r="L309" s="49">
        <v>0</v>
      </c>
    </row>
    <row r="310" spans="1:12" x14ac:dyDescent="0.35">
      <c r="A310" s="7"/>
      <c r="B310" s="8" t="s">
        <v>27</v>
      </c>
      <c r="C310" s="38" t="s">
        <v>474</v>
      </c>
      <c r="D310" s="38" t="s">
        <v>475</v>
      </c>
      <c r="E310" s="9">
        <v>3986.4740000000002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49">
        <v>0</v>
      </c>
    </row>
    <row r="311" spans="1:12" x14ac:dyDescent="0.35">
      <c r="A311" s="7"/>
      <c r="B311" s="8" t="s">
        <v>27</v>
      </c>
      <c r="C311" s="38" t="s">
        <v>476</v>
      </c>
      <c r="D311" s="38" t="s">
        <v>477</v>
      </c>
      <c r="E311" s="9">
        <v>703626.97499999998</v>
      </c>
      <c r="F311" s="50">
        <v>0</v>
      </c>
      <c r="G311" s="50">
        <v>0</v>
      </c>
      <c r="H311" s="50">
        <v>0</v>
      </c>
      <c r="I311" s="50">
        <v>0</v>
      </c>
      <c r="J311" s="50">
        <v>0</v>
      </c>
      <c r="K311" s="50">
        <v>0</v>
      </c>
      <c r="L311" s="49">
        <v>0</v>
      </c>
    </row>
    <row r="312" spans="1:12" ht="24" x14ac:dyDescent="0.35">
      <c r="A312" s="7"/>
      <c r="B312" s="8" t="s">
        <v>42</v>
      </c>
      <c r="C312" s="38" t="s">
        <v>478</v>
      </c>
      <c r="D312" s="39" t="s">
        <v>479</v>
      </c>
      <c r="E312" s="9">
        <v>3426.9490000000001</v>
      </c>
      <c r="F312" s="50">
        <v>0</v>
      </c>
      <c r="G312" s="50">
        <v>0</v>
      </c>
      <c r="H312" s="50">
        <v>0</v>
      </c>
      <c r="I312" s="50">
        <v>0</v>
      </c>
      <c r="J312" s="50">
        <v>0</v>
      </c>
      <c r="K312" s="50">
        <v>0</v>
      </c>
      <c r="L312" s="49">
        <v>0</v>
      </c>
    </row>
    <row r="313" spans="1:12" x14ac:dyDescent="0.35">
      <c r="A313" s="7"/>
      <c r="B313" s="40" t="s">
        <v>480</v>
      </c>
      <c r="C313" s="40"/>
      <c r="D313" s="40"/>
      <c r="E313" s="9">
        <v>0</v>
      </c>
      <c r="F313" s="50">
        <v>0</v>
      </c>
      <c r="G313" s="50">
        <v>0</v>
      </c>
      <c r="H313" s="50">
        <v>0</v>
      </c>
      <c r="I313" s="50">
        <v>0</v>
      </c>
      <c r="J313" s="50">
        <v>0</v>
      </c>
      <c r="K313" s="50">
        <v>0</v>
      </c>
      <c r="L313" s="49">
        <v>0</v>
      </c>
    </row>
    <row r="314" spans="1:12" x14ac:dyDescent="0.35">
      <c r="A314" s="7"/>
      <c r="B314" s="8"/>
      <c r="C314" s="38" t="s">
        <v>21</v>
      </c>
      <c r="D314" s="38"/>
      <c r="E314" s="9">
        <v>0</v>
      </c>
      <c r="F314" s="50">
        <v>0</v>
      </c>
      <c r="G314" s="50">
        <v>0</v>
      </c>
      <c r="H314" s="50">
        <v>0</v>
      </c>
      <c r="I314" s="50">
        <v>0</v>
      </c>
      <c r="J314" s="50">
        <v>0</v>
      </c>
      <c r="K314" s="50">
        <v>0</v>
      </c>
      <c r="L314" s="49">
        <v>0</v>
      </c>
    </row>
    <row r="315" spans="1:12" x14ac:dyDescent="0.35">
      <c r="A315" s="7"/>
      <c r="B315" s="8"/>
      <c r="C315" s="38" t="s">
        <v>21</v>
      </c>
      <c r="D315" s="38"/>
      <c r="E315" s="9">
        <v>0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0</v>
      </c>
      <c r="L315" s="49">
        <v>0</v>
      </c>
    </row>
    <row r="316" spans="1:12" x14ac:dyDescent="0.35">
      <c r="A316" s="7"/>
      <c r="B316" s="40" t="s">
        <v>481</v>
      </c>
      <c r="C316" s="40"/>
      <c r="D316" s="40"/>
      <c r="E316" s="9">
        <v>0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0</v>
      </c>
      <c r="L316" s="49">
        <v>0</v>
      </c>
    </row>
    <row r="317" spans="1:12" x14ac:dyDescent="0.35">
      <c r="A317" s="7"/>
      <c r="B317" s="8"/>
      <c r="C317" s="38" t="s">
        <v>21</v>
      </c>
      <c r="D317" s="38"/>
      <c r="E317" s="9">
        <v>0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0</v>
      </c>
      <c r="L317" s="49">
        <v>0</v>
      </c>
    </row>
    <row r="318" spans="1:12" x14ac:dyDescent="0.35">
      <c r="A318" s="7"/>
      <c r="B318" s="40" t="s">
        <v>482</v>
      </c>
      <c r="C318" s="40"/>
      <c r="D318" s="40"/>
      <c r="E318" s="9">
        <v>0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0</v>
      </c>
      <c r="L318" s="49">
        <v>0</v>
      </c>
    </row>
    <row r="319" spans="1:12" x14ac:dyDescent="0.35">
      <c r="A319" s="7"/>
      <c r="B319" s="8"/>
      <c r="C319" s="38" t="s">
        <v>21</v>
      </c>
      <c r="D319" s="38"/>
      <c r="E319" s="9">
        <v>0</v>
      </c>
      <c r="F319" s="50"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49">
        <v>0</v>
      </c>
    </row>
    <row r="320" spans="1:12" x14ac:dyDescent="0.35">
      <c r="A320" s="7"/>
      <c r="B320" s="8" t="s">
        <v>27</v>
      </c>
      <c r="C320" s="38" t="s">
        <v>483</v>
      </c>
      <c r="D320" s="38" t="s">
        <v>484</v>
      </c>
      <c r="E320" s="9">
        <v>1234.752</v>
      </c>
      <c r="F320" s="50">
        <v>0</v>
      </c>
      <c r="G320" s="50">
        <v>0</v>
      </c>
      <c r="H320" s="50">
        <v>0</v>
      </c>
      <c r="I320" s="50">
        <v>0</v>
      </c>
      <c r="J320" s="50">
        <v>0</v>
      </c>
      <c r="K320" s="50" t="s">
        <v>609</v>
      </c>
      <c r="L320" s="49" t="s">
        <v>611</v>
      </c>
    </row>
    <row r="321" spans="1:12" x14ac:dyDescent="0.35">
      <c r="A321" s="7"/>
      <c r="B321" s="8" t="s">
        <v>27</v>
      </c>
      <c r="C321" s="38" t="s">
        <v>485</v>
      </c>
      <c r="D321" s="38" t="s">
        <v>486</v>
      </c>
      <c r="E321" s="9">
        <v>3081536.0449999999</v>
      </c>
      <c r="F321" s="50">
        <v>0</v>
      </c>
      <c r="G321" s="50">
        <v>0</v>
      </c>
      <c r="H321" s="50">
        <v>0</v>
      </c>
      <c r="I321" s="50">
        <v>0</v>
      </c>
      <c r="J321" s="50">
        <v>0</v>
      </c>
      <c r="K321" s="50">
        <v>0</v>
      </c>
      <c r="L321" s="49" t="s">
        <v>608</v>
      </c>
    </row>
    <row r="322" spans="1:12" x14ac:dyDescent="0.35">
      <c r="A322" s="7"/>
      <c r="B322" s="8" t="s">
        <v>27</v>
      </c>
      <c r="C322" s="38" t="s">
        <v>487</v>
      </c>
      <c r="D322" s="38" t="s">
        <v>488</v>
      </c>
      <c r="E322" s="9">
        <v>468672.59499999997</v>
      </c>
      <c r="F322" s="50">
        <v>0</v>
      </c>
      <c r="G322" s="50">
        <v>0</v>
      </c>
      <c r="H322" s="50">
        <v>0</v>
      </c>
      <c r="I322" s="50">
        <v>0</v>
      </c>
      <c r="J322" s="50">
        <v>0</v>
      </c>
      <c r="K322" s="50">
        <v>0</v>
      </c>
      <c r="L322" s="49">
        <v>0</v>
      </c>
    </row>
    <row r="323" spans="1:12" x14ac:dyDescent="0.35">
      <c r="A323" s="7"/>
      <c r="B323" s="8" t="s">
        <v>27</v>
      </c>
      <c r="C323" s="38" t="s">
        <v>489</v>
      </c>
      <c r="D323" s="38" t="s">
        <v>490</v>
      </c>
      <c r="E323" s="9">
        <v>761193.04799999995</v>
      </c>
      <c r="F323" s="50">
        <v>6000000</v>
      </c>
      <c r="G323" s="50">
        <v>0</v>
      </c>
      <c r="H323" s="50">
        <v>29164872.079999998</v>
      </c>
      <c r="I323" s="50">
        <v>0</v>
      </c>
      <c r="J323" s="50">
        <v>0</v>
      </c>
      <c r="K323" s="50">
        <v>0</v>
      </c>
      <c r="L323" s="49">
        <v>0</v>
      </c>
    </row>
    <row r="324" spans="1:12" x14ac:dyDescent="0.35">
      <c r="A324" s="7"/>
      <c r="B324" s="8" t="s">
        <v>27</v>
      </c>
      <c r="C324" s="38" t="s">
        <v>491</v>
      </c>
      <c r="D324" s="38" t="s">
        <v>492</v>
      </c>
      <c r="E324" s="9">
        <v>28548.185000000001</v>
      </c>
      <c r="F324" s="50">
        <v>0</v>
      </c>
      <c r="G324" s="50">
        <v>0</v>
      </c>
      <c r="H324" s="50">
        <v>0</v>
      </c>
      <c r="I324" s="50">
        <v>0</v>
      </c>
      <c r="J324" s="50">
        <v>0</v>
      </c>
      <c r="K324" s="50">
        <v>0</v>
      </c>
      <c r="L324" s="49" t="s">
        <v>608</v>
      </c>
    </row>
    <row r="325" spans="1:12" ht="24" x14ac:dyDescent="0.35">
      <c r="A325" s="7"/>
      <c r="B325" s="8" t="s">
        <v>42</v>
      </c>
      <c r="C325" s="38" t="s">
        <v>493</v>
      </c>
      <c r="D325" s="39" t="s">
        <v>494</v>
      </c>
      <c r="E325" s="9">
        <v>24569.705999999998</v>
      </c>
      <c r="F325" s="50">
        <v>0</v>
      </c>
      <c r="G325" s="50">
        <v>0</v>
      </c>
      <c r="H325" s="50">
        <v>0</v>
      </c>
      <c r="I325" s="50">
        <v>0</v>
      </c>
      <c r="J325" s="50">
        <v>0</v>
      </c>
      <c r="K325" s="50" t="s">
        <v>609</v>
      </c>
      <c r="L325" s="49">
        <v>0</v>
      </c>
    </row>
    <row r="326" spans="1:12" x14ac:dyDescent="0.35">
      <c r="A326" s="7"/>
      <c r="B326" s="40" t="s">
        <v>495</v>
      </c>
      <c r="C326" s="40"/>
      <c r="D326" s="40"/>
      <c r="E326" s="9">
        <v>0</v>
      </c>
      <c r="F326" s="50"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49">
        <v>0</v>
      </c>
    </row>
    <row r="327" spans="1:12" x14ac:dyDescent="0.35">
      <c r="A327" s="7"/>
      <c r="B327" s="8"/>
      <c r="C327" s="38" t="s">
        <v>21</v>
      </c>
      <c r="D327" s="38"/>
      <c r="E327" s="9">
        <v>0</v>
      </c>
      <c r="F327" s="50">
        <v>0</v>
      </c>
      <c r="G327" s="50">
        <v>0</v>
      </c>
      <c r="H327" s="50">
        <v>0</v>
      </c>
      <c r="I327" s="50">
        <v>0</v>
      </c>
      <c r="J327" s="50">
        <v>0</v>
      </c>
      <c r="K327" s="50">
        <v>0</v>
      </c>
      <c r="L327" s="49">
        <v>0</v>
      </c>
    </row>
    <row r="328" spans="1:12" x14ac:dyDescent="0.35">
      <c r="A328" s="7"/>
      <c r="B328" s="8" t="s">
        <v>27</v>
      </c>
      <c r="C328" s="38" t="s">
        <v>496</v>
      </c>
      <c r="D328" s="38" t="s">
        <v>497</v>
      </c>
      <c r="E328" s="9">
        <v>899.99</v>
      </c>
      <c r="F328" s="50">
        <v>0</v>
      </c>
      <c r="G328" s="50">
        <v>0</v>
      </c>
      <c r="H328" s="50">
        <v>0</v>
      </c>
      <c r="I328" s="50">
        <v>0</v>
      </c>
      <c r="J328" s="50">
        <v>0</v>
      </c>
      <c r="K328" s="50">
        <v>0</v>
      </c>
      <c r="L328" s="49">
        <v>0</v>
      </c>
    </row>
    <row r="329" spans="1:12" x14ac:dyDescent="0.35">
      <c r="A329" s="7"/>
      <c r="B329" s="8" t="s">
        <v>27</v>
      </c>
      <c r="C329" s="38" t="s">
        <v>498</v>
      </c>
      <c r="D329" s="38" t="s">
        <v>499</v>
      </c>
      <c r="E329" s="9">
        <v>451022.00099999999</v>
      </c>
      <c r="F329" s="50">
        <v>0</v>
      </c>
      <c r="G329" s="50">
        <v>103739637.66251612</v>
      </c>
      <c r="H329" s="50">
        <v>0</v>
      </c>
      <c r="I329" s="50">
        <v>0</v>
      </c>
      <c r="J329" s="50">
        <v>0</v>
      </c>
      <c r="K329" s="50">
        <v>0</v>
      </c>
      <c r="L329" s="49">
        <v>0</v>
      </c>
    </row>
    <row r="330" spans="1:12" x14ac:dyDescent="0.35">
      <c r="A330" s="7"/>
      <c r="B330" s="8" t="s">
        <v>27</v>
      </c>
      <c r="C330" s="38" t="s">
        <v>500</v>
      </c>
      <c r="D330" s="38" t="s">
        <v>501</v>
      </c>
      <c r="E330" s="9">
        <v>131166.299</v>
      </c>
      <c r="F330" s="50">
        <v>0</v>
      </c>
      <c r="G330" s="50">
        <v>0</v>
      </c>
      <c r="H330" s="50">
        <v>0</v>
      </c>
      <c r="I330" s="50">
        <v>0</v>
      </c>
      <c r="J330" s="50">
        <v>0</v>
      </c>
      <c r="K330" s="50">
        <v>0</v>
      </c>
      <c r="L330" s="49" t="s">
        <v>608</v>
      </c>
    </row>
    <row r="331" spans="1:12" x14ac:dyDescent="0.35">
      <c r="A331" s="7"/>
      <c r="B331" s="8" t="s">
        <v>27</v>
      </c>
      <c r="C331" s="38" t="s">
        <v>502</v>
      </c>
      <c r="D331" s="38" t="s">
        <v>503</v>
      </c>
      <c r="E331" s="9">
        <v>1029389.441</v>
      </c>
      <c r="F331" s="50">
        <v>8000000</v>
      </c>
      <c r="G331" s="50">
        <v>48718904.509928882</v>
      </c>
      <c r="H331" s="50">
        <v>66198885.630000003</v>
      </c>
      <c r="I331" s="50">
        <v>0</v>
      </c>
      <c r="J331" s="50">
        <v>0</v>
      </c>
      <c r="K331" s="50">
        <v>0</v>
      </c>
      <c r="L331" s="49">
        <v>0</v>
      </c>
    </row>
    <row r="332" spans="1:12" x14ac:dyDescent="0.35">
      <c r="A332" s="7"/>
      <c r="B332" s="8" t="s">
        <v>27</v>
      </c>
      <c r="C332" s="38" t="s">
        <v>504</v>
      </c>
      <c r="D332" s="38" t="s">
        <v>505</v>
      </c>
      <c r="E332" s="9">
        <v>74703.535000000003</v>
      </c>
      <c r="F332" s="50">
        <v>0</v>
      </c>
      <c r="G332" s="50">
        <v>0</v>
      </c>
      <c r="H332" s="50">
        <v>0</v>
      </c>
      <c r="I332" s="50">
        <v>0</v>
      </c>
      <c r="J332" s="50">
        <v>0</v>
      </c>
      <c r="K332" s="50">
        <v>0</v>
      </c>
      <c r="L332" s="49">
        <v>0</v>
      </c>
    </row>
    <row r="333" spans="1:12" ht="24" x14ac:dyDescent="0.35">
      <c r="A333" s="7"/>
      <c r="B333" s="8" t="s">
        <v>42</v>
      </c>
      <c r="C333" s="38" t="s">
        <v>506</v>
      </c>
      <c r="D333" s="39" t="s">
        <v>507</v>
      </c>
      <c r="E333" s="9">
        <v>396822.46100000001</v>
      </c>
      <c r="F333" s="50">
        <v>0</v>
      </c>
      <c r="G333" s="50">
        <v>0</v>
      </c>
      <c r="H333" s="50">
        <v>0</v>
      </c>
      <c r="I333" s="50">
        <v>0</v>
      </c>
      <c r="J333" s="50">
        <v>869117000</v>
      </c>
      <c r="K333" s="50">
        <v>0</v>
      </c>
      <c r="L333" s="49" t="s">
        <v>611</v>
      </c>
    </row>
    <row r="334" spans="1:12" x14ac:dyDescent="0.35">
      <c r="A334" s="7"/>
      <c r="B334" s="40" t="s">
        <v>508</v>
      </c>
      <c r="C334" s="40"/>
      <c r="D334" s="40"/>
      <c r="E334" s="9">
        <v>0</v>
      </c>
      <c r="F334" s="50">
        <v>0</v>
      </c>
      <c r="G334" s="50">
        <v>0</v>
      </c>
      <c r="H334" s="50">
        <v>0</v>
      </c>
      <c r="I334" s="50">
        <v>0</v>
      </c>
      <c r="J334" s="50">
        <v>0</v>
      </c>
      <c r="K334" s="50">
        <v>0</v>
      </c>
      <c r="L334" s="49">
        <v>0</v>
      </c>
    </row>
    <row r="335" spans="1:12" x14ac:dyDescent="0.35">
      <c r="A335" s="7"/>
      <c r="B335" s="8"/>
      <c r="C335" s="38" t="s">
        <v>21</v>
      </c>
      <c r="D335" s="38"/>
      <c r="E335" s="9">
        <v>0</v>
      </c>
      <c r="F335" s="50">
        <v>0</v>
      </c>
      <c r="G335" s="50">
        <v>0</v>
      </c>
      <c r="H335" s="50">
        <v>0</v>
      </c>
      <c r="I335" s="50">
        <v>0</v>
      </c>
      <c r="J335" s="50">
        <v>0</v>
      </c>
      <c r="K335" s="50">
        <v>0</v>
      </c>
      <c r="L335" s="49">
        <v>0</v>
      </c>
    </row>
    <row r="336" spans="1:12" x14ac:dyDescent="0.35">
      <c r="A336" s="7"/>
      <c r="B336" s="8" t="s">
        <v>27</v>
      </c>
      <c r="C336" s="38" t="s">
        <v>509</v>
      </c>
      <c r="D336" s="38" t="s">
        <v>510</v>
      </c>
      <c r="E336" s="9">
        <v>0</v>
      </c>
      <c r="F336" s="50">
        <v>11000000</v>
      </c>
      <c r="G336" s="50">
        <v>105499055.77394249</v>
      </c>
      <c r="H336" s="50">
        <v>0</v>
      </c>
      <c r="I336" s="50">
        <v>0</v>
      </c>
      <c r="J336" s="50">
        <v>0</v>
      </c>
      <c r="K336" s="50">
        <v>0</v>
      </c>
      <c r="L336" s="49">
        <v>0</v>
      </c>
    </row>
    <row r="337" spans="1:12" x14ac:dyDescent="0.35">
      <c r="A337" s="7"/>
      <c r="B337" s="8" t="s">
        <v>27</v>
      </c>
      <c r="C337" s="38" t="s">
        <v>511</v>
      </c>
      <c r="D337" s="38" t="s">
        <v>512</v>
      </c>
      <c r="E337" s="9">
        <v>584418.97400000005</v>
      </c>
      <c r="F337" s="50">
        <v>27000000</v>
      </c>
      <c r="G337" s="50">
        <v>58976603.165883482</v>
      </c>
      <c r="H337" s="50">
        <v>44624730.899999999</v>
      </c>
      <c r="I337" s="50">
        <v>0</v>
      </c>
      <c r="J337" s="50">
        <v>0</v>
      </c>
      <c r="K337" s="50">
        <v>0</v>
      </c>
      <c r="L337" s="49">
        <v>0</v>
      </c>
    </row>
    <row r="338" spans="1:12" x14ac:dyDescent="0.35">
      <c r="A338" s="7"/>
      <c r="B338" s="8" t="s">
        <v>27</v>
      </c>
      <c r="C338" s="38" t="s">
        <v>513</v>
      </c>
      <c r="D338" s="38" t="s">
        <v>514</v>
      </c>
      <c r="E338" s="9">
        <v>0</v>
      </c>
      <c r="F338" s="50">
        <v>0</v>
      </c>
      <c r="G338" s="50">
        <v>0</v>
      </c>
      <c r="H338" s="50">
        <v>0</v>
      </c>
      <c r="I338" s="50">
        <v>0</v>
      </c>
      <c r="J338" s="50">
        <v>0</v>
      </c>
      <c r="K338" s="50">
        <v>0</v>
      </c>
      <c r="L338" s="49">
        <v>0</v>
      </c>
    </row>
    <row r="339" spans="1:12" x14ac:dyDescent="0.35">
      <c r="A339" s="7"/>
      <c r="B339" s="8" t="s">
        <v>27</v>
      </c>
      <c r="C339" s="38" t="s">
        <v>515</v>
      </c>
      <c r="D339" s="38" t="s">
        <v>516</v>
      </c>
      <c r="E339" s="9">
        <v>442776.74300000002</v>
      </c>
      <c r="F339" s="50">
        <v>3000000</v>
      </c>
      <c r="G339" s="50">
        <v>0</v>
      </c>
      <c r="H339" s="50">
        <v>0</v>
      </c>
      <c r="I339" s="50">
        <v>0</v>
      </c>
      <c r="J339" s="50">
        <v>0</v>
      </c>
      <c r="K339" s="50">
        <v>0</v>
      </c>
      <c r="L339" s="49">
        <v>0</v>
      </c>
    </row>
    <row r="340" spans="1:12" x14ac:dyDescent="0.35">
      <c r="A340" s="7"/>
      <c r="B340" s="8" t="s">
        <v>27</v>
      </c>
      <c r="C340" s="38" t="s">
        <v>517</v>
      </c>
      <c r="D340" s="38" t="s">
        <v>518</v>
      </c>
      <c r="E340" s="9">
        <v>7862.35</v>
      </c>
      <c r="F340" s="50">
        <v>0</v>
      </c>
      <c r="G340" s="50">
        <v>0</v>
      </c>
      <c r="H340" s="50">
        <v>0</v>
      </c>
      <c r="I340" s="50">
        <v>0</v>
      </c>
      <c r="J340" s="50">
        <v>0</v>
      </c>
      <c r="K340" s="50">
        <v>0</v>
      </c>
      <c r="L340" s="49">
        <v>0</v>
      </c>
    </row>
    <row r="341" spans="1:12" ht="36" x14ac:dyDescent="0.35">
      <c r="A341" s="7"/>
      <c r="B341" s="8" t="s">
        <v>42</v>
      </c>
      <c r="C341" s="38" t="s">
        <v>519</v>
      </c>
      <c r="D341" s="39" t="s">
        <v>520</v>
      </c>
      <c r="E341" s="9">
        <v>180649.96900000001</v>
      </c>
      <c r="F341" s="50">
        <v>0</v>
      </c>
      <c r="G341" s="50">
        <v>0</v>
      </c>
      <c r="H341" s="50">
        <v>0</v>
      </c>
      <c r="I341" s="50">
        <v>0</v>
      </c>
      <c r="J341" s="50">
        <v>0</v>
      </c>
      <c r="K341" s="50">
        <v>0</v>
      </c>
      <c r="L341" s="49" t="s">
        <v>611</v>
      </c>
    </row>
    <row r="342" spans="1:12" x14ac:dyDescent="0.35">
      <c r="A342" s="7"/>
      <c r="B342" s="40" t="s">
        <v>521</v>
      </c>
      <c r="C342" s="40"/>
      <c r="D342" s="40"/>
      <c r="E342" s="9">
        <v>0</v>
      </c>
      <c r="F342" s="50">
        <v>0</v>
      </c>
      <c r="G342" s="50">
        <v>0</v>
      </c>
      <c r="H342" s="50">
        <v>0</v>
      </c>
      <c r="I342" s="50">
        <v>0</v>
      </c>
      <c r="J342" s="50">
        <v>0</v>
      </c>
      <c r="K342" s="50">
        <v>0</v>
      </c>
      <c r="L342" s="49">
        <v>0</v>
      </c>
    </row>
    <row r="343" spans="1:12" x14ac:dyDescent="0.35">
      <c r="A343" s="7"/>
      <c r="B343" s="8"/>
      <c r="C343" s="38" t="s">
        <v>21</v>
      </c>
      <c r="D343" s="38"/>
      <c r="E343" s="9">
        <v>0</v>
      </c>
      <c r="F343" s="50">
        <v>0</v>
      </c>
      <c r="G343" s="50">
        <v>0</v>
      </c>
      <c r="H343" s="50">
        <v>0</v>
      </c>
      <c r="I343" s="50">
        <v>0</v>
      </c>
      <c r="J343" s="50">
        <v>0</v>
      </c>
      <c r="K343" s="50">
        <v>0</v>
      </c>
      <c r="L343" s="49">
        <v>0</v>
      </c>
    </row>
    <row r="344" spans="1:12" x14ac:dyDescent="0.35">
      <c r="A344" s="7"/>
      <c r="B344" s="8" t="s">
        <v>27</v>
      </c>
      <c r="C344" s="38" t="s">
        <v>522</v>
      </c>
      <c r="D344" s="38" t="s">
        <v>523</v>
      </c>
      <c r="E344" s="9">
        <v>5889252.9720000001</v>
      </c>
      <c r="F344" s="50">
        <v>0</v>
      </c>
      <c r="G344" s="50">
        <v>0</v>
      </c>
      <c r="H344" s="50">
        <v>0</v>
      </c>
      <c r="I344" s="50">
        <v>0</v>
      </c>
      <c r="J344" s="50">
        <v>0</v>
      </c>
      <c r="K344" s="50">
        <v>0</v>
      </c>
      <c r="L344" s="49" t="s">
        <v>608</v>
      </c>
    </row>
    <row r="345" spans="1:12" x14ac:dyDescent="0.35">
      <c r="A345" s="7"/>
      <c r="B345" s="8" t="s">
        <v>27</v>
      </c>
      <c r="C345" s="38" t="s">
        <v>524</v>
      </c>
      <c r="D345" s="38" t="s">
        <v>525</v>
      </c>
      <c r="E345" s="9">
        <v>952926.68</v>
      </c>
      <c r="F345" s="50">
        <v>8000000</v>
      </c>
      <c r="G345" s="50">
        <v>0</v>
      </c>
      <c r="H345" s="50">
        <v>0</v>
      </c>
      <c r="I345" s="50">
        <v>0</v>
      </c>
      <c r="J345" s="50">
        <v>401660000</v>
      </c>
      <c r="K345" s="50">
        <v>0</v>
      </c>
      <c r="L345" s="49" t="s">
        <v>610</v>
      </c>
    </row>
    <row r="346" spans="1:12" x14ac:dyDescent="0.35">
      <c r="A346" s="7"/>
      <c r="B346" s="8" t="s">
        <v>526</v>
      </c>
      <c r="C346" s="38" t="s">
        <v>527</v>
      </c>
      <c r="D346" s="38" t="s">
        <v>528</v>
      </c>
      <c r="E346" s="9">
        <v>823757.223</v>
      </c>
      <c r="F346" s="50">
        <v>0</v>
      </c>
      <c r="G346" s="50">
        <v>0</v>
      </c>
      <c r="H346" s="50">
        <v>0</v>
      </c>
      <c r="I346" s="50">
        <v>843316091.58000004</v>
      </c>
      <c r="J346" s="50">
        <v>0</v>
      </c>
      <c r="K346" s="50">
        <v>0</v>
      </c>
      <c r="L346" s="49" t="s">
        <v>611</v>
      </c>
    </row>
    <row r="347" spans="1:12" ht="24" x14ac:dyDescent="0.35">
      <c r="A347" s="7"/>
      <c r="B347" s="8" t="s">
        <v>42</v>
      </c>
      <c r="C347" s="38" t="s">
        <v>529</v>
      </c>
      <c r="D347" s="39" t="s">
        <v>530</v>
      </c>
      <c r="E347" s="9">
        <v>457.28100000000001</v>
      </c>
      <c r="F347" s="50">
        <v>0</v>
      </c>
      <c r="G347" s="50">
        <v>0</v>
      </c>
      <c r="H347" s="50">
        <v>0</v>
      </c>
      <c r="I347" s="50">
        <v>0</v>
      </c>
      <c r="J347" s="50">
        <v>0</v>
      </c>
      <c r="K347" s="50">
        <v>0</v>
      </c>
      <c r="L347" s="49">
        <v>0</v>
      </c>
    </row>
    <row r="348" spans="1:12" x14ac:dyDescent="0.35">
      <c r="A348" s="7"/>
      <c r="B348" s="40" t="s">
        <v>531</v>
      </c>
      <c r="C348" s="40"/>
      <c r="D348" s="40"/>
      <c r="E348" s="9">
        <v>0</v>
      </c>
      <c r="F348" s="50">
        <v>0</v>
      </c>
      <c r="G348" s="50">
        <v>0</v>
      </c>
      <c r="H348" s="50">
        <v>0</v>
      </c>
      <c r="I348" s="50">
        <v>0</v>
      </c>
      <c r="J348" s="50">
        <v>0</v>
      </c>
      <c r="K348" s="50">
        <v>0</v>
      </c>
      <c r="L348" s="49">
        <v>0</v>
      </c>
    </row>
    <row r="349" spans="1:12" x14ac:dyDescent="0.35">
      <c r="A349" s="7"/>
      <c r="B349" s="8"/>
      <c r="C349" s="38" t="s">
        <v>21</v>
      </c>
      <c r="D349" s="38"/>
      <c r="E349" s="9">
        <v>0</v>
      </c>
      <c r="F349" s="50">
        <v>0</v>
      </c>
      <c r="G349" s="50">
        <v>0</v>
      </c>
      <c r="H349" s="50">
        <v>0</v>
      </c>
      <c r="I349" s="50">
        <v>0</v>
      </c>
      <c r="J349" s="50">
        <v>0</v>
      </c>
      <c r="K349" s="50">
        <v>0</v>
      </c>
      <c r="L349" s="49">
        <v>0</v>
      </c>
    </row>
    <row r="350" spans="1:12" x14ac:dyDescent="0.35">
      <c r="A350" s="7"/>
      <c r="B350" s="8"/>
      <c r="C350" s="38" t="s">
        <v>21</v>
      </c>
      <c r="D350" s="38"/>
      <c r="E350" s="9">
        <v>0</v>
      </c>
      <c r="F350" s="50">
        <v>0</v>
      </c>
      <c r="G350" s="50">
        <v>0</v>
      </c>
      <c r="H350" s="50">
        <v>0</v>
      </c>
      <c r="I350" s="50">
        <v>0</v>
      </c>
      <c r="J350" s="50">
        <v>0</v>
      </c>
      <c r="K350" s="50">
        <v>0</v>
      </c>
      <c r="L350" s="49">
        <v>0</v>
      </c>
    </row>
    <row r="351" spans="1:12" x14ac:dyDescent="0.35">
      <c r="A351" s="44"/>
      <c r="B351" s="45" t="s">
        <v>532</v>
      </c>
      <c r="C351" s="45"/>
      <c r="D351" s="45"/>
      <c r="E351" s="9">
        <v>0</v>
      </c>
      <c r="F351" s="50">
        <v>0</v>
      </c>
      <c r="G351" s="50">
        <v>0</v>
      </c>
      <c r="H351" s="50">
        <v>0</v>
      </c>
      <c r="I351" s="50">
        <v>0</v>
      </c>
      <c r="J351" s="50">
        <v>0</v>
      </c>
      <c r="K351" s="50">
        <v>0</v>
      </c>
      <c r="L351" s="49">
        <v>0</v>
      </c>
    </row>
    <row r="352" spans="1:12" x14ac:dyDescent="0.35">
      <c r="A352" s="7"/>
      <c r="B352" s="8"/>
      <c r="C352" s="38" t="s">
        <v>21</v>
      </c>
      <c r="D352" s="38"/>
      <c r="E352" s="9">
        <v>0</v>
      </c>
      <c r="F352" s="50">
        <v>0</v>
      </c>
      <c r="G352" s="50">
        <v>0</v>
      </c>
      <c r="H352" s="50">
        <v>0</v>
      </c>
      <c r="I352" s="50">
        <v>0</v>
      </c>
      <c r="J352" s="50">
        <v>0</v>
      </c>
      <c r="K352" s="50">
        <v>0</v>
      </c>
      <c r="L352" s="49">
        <v>0</v>
      </c>
    </row>
    <row r="353" spans="1:12" x14ac:dyDescent="0.35">
      <c r="A353" s="7"/>
      <c r="B353" s="40" t="s">
        <v>533</v>
      </c>
      <c r="C353" s="40"/>
      <c r="D353" s="40"/>
      <c r="E353" s="9">
        <v>0</v>
      </c>
      <c r="F353" s="50">
        <v>0</v>
      </c>
      <c r="G353" s="50">
        <v>0</v>
      </c>
      <c r="H353" s="50">
        <v>0</v>
      </c>
      <c r="I353" s="50">
        <v>0</v>
      </c>
      <c r="J353" s="50">
        <v>0</v>
      </c>
      <c r="K353" s="50">
        <v>0</v>
      </c>
      <c r="L353" s="49">
        <v>0</v>
      </c>
    </row>
    <row r="354" spans="1:12" x14ac:dyDescent="0.35">
      <c r="A354" s="7"/>
      <c r="B354" s="8"/>
      <c r="C354" s="38" t="s">
        <v>21</v>
      </c>
      <c r="D354" s="38"/>
      <c r="E354" s="9">
        <v>0</v>
      </c>
      <c r="F354" s="50">
        <v>0</v>
      </c>
      <c r="G354" s="50">
        <v>0</v>
      </c>
      <c r="H354" s="50">
        <v>0</v>
      </c>
      <c r="I354" s="50">
        <v>0</v>
      </c>
      <c r="J354" s="50">
        <v>0</v>
      </c>
      <c r="K354" s="50">
        <v>0</v>
      </c>
      <c r="L354" s="49">
        <v>0</v>
      </c>
    </row>
    <row r="355" spans="1:12" x14ac:dyDescent="0.35">
      <c r="A355" s="7"/>
      <c r="B355" s="8" t="s">
        <v>22</v>
      </c>
      <c r="C355" s="38" t="s">
        <v>534</v>
      </c>
      <c r="D355" s="38" t="s">
        <v>535</v>
      </c>
      <c r="E355" s="9">
        <v>-110018.92</v>
      </c>
      <c r="F355" s="50">
        <v>0</v>
      </c>
      <c r="G355" s="50">
        <v>0</v>
      </c>
      <c r="H355" s="50">
        <v>0</v>
      </c>
      <c r="I355" s="50">
        <v>0</v>
      </c>
      <c r="J355" s="50">
        <v>0</v>
      </c>
      <c r="K355" s="50">
        <v>0</v>
      </c>
      <c r="L355" s="49">
        <v>0</v>
      </c>
    </row>
    <row r="356" spans="1:12" x14ac:dyDescent="0.35">
      <c r="A356" s="7"/>
      <c r="B356" s="8"/>
      <c r="C356" s="38" t="s">
        <v>21</v>
      </c>
      <c r="D356" s="38"/>
      <c r="E356" s="9">
        <v>0</v>
      </c>
      <c r="F356" s="50">
        <v>0</v>
      </c>
      <c r="G356" s="50">
        <v>0</v>
      </c>
      <c r="H356" s="50">
        <v>0</v>
      </c>
      <c r="I356" s="50">
        <v>0</v>
      </c>
      <c r="J356" s="50">
        <v>0</v>
      </c>
      <c r="K356" s="50">
        <v>0</v>
      </c>
      <c r="L356" s="49">
        <v>0</v>
      </c>
    </row>
    <row r="357" spans="1:12" x14ac:dyDescent="0.35">
      <c r="A357" s="7"/>
      <c r="B357" s="8" t="s">
        <v>27</v>
      </c>
      <c r="C357" s="38" t="s">
        <v>536</v>
      </c>
      <c r="D357" s="38" t="s">
        <v>537</v>
      </c>
      <c r="E357" s="9">
        <v>106323.2</v>
      </c>
      <c r="F357" s="50">
        <v>0</v>
      </c>
      <c r="G357" s="50">
        <v>0</v>
      </c>
      <c r="H357" s="50">
        <v>0</v>
      </c>
      <c r="I357" s="50">
        <v>0</v>
      </c>
      <c r="J357" s="50">
        <v>0</v>
      </c>
      <c r="K357" s="50">
        <v>0</v>
      </c>
      <c r="L357" s="49">
        <v>0</v>
      </c>
    </row>
    <row r="358" spans="1:12" x14ac:dyDescent="0.35">
      <c r="A358" s="7"/>
      <c r="B358" s="8" t="s">
        <v>27</v>
      </c>
      <c r="C358" s="38" t="s">
        <v>538</v>
      </c>
      <c r="D358" s="38" t="s">
        <v>539</v>
      </c>
      <c r="E358" s="9">
        <v>17195.368999999999</v>
      </c>
      <c r="F358" s="50">
        <v>0</v>
      </c>
      <c r="G358" s="50">
        <v>0</v>
      </c>
      <c r="H358" s="50">
        <v>0</v>
      </c>
      <c r="I358" s="50">
        <v>0</v>
      </c>
      <c r="J358" s="50">
        <v>0</v>
      </c>
      <c r="K358" s="50">
        <v>0</v>
      </c>
      <c r="L358" s="49">
        <v>0</v>
      </c>
    </row>
    <row r="359" spans="1:12" x14ac:dyDescent="0.35">
      <c r="A359" s="7"/>
      <c r="B359" s="8" t="s">
        <v>27</v>
      </c>
      <c r="C359" s="38" t="s">
        <v>540</v>
      </c>
      <c r="D359" s="38" t="s">
        <v>541</v>
      </c>
      <c r="E359" s="9">
        <v>692.30100000000004</v>
      </c>
      <c r="F359" s="50">
        <v>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49">
        <v>0</v>
      </c>
    </row>
    <row r="360" spans="1:12" x14ac:dyDescent="0.35">
      <c r="A360" s="7"/>
      <c r="B360" s="8" t="s">
        <v>27</v>
      </c>
      <c r="C360" s="38" t="s">
        <v>542</v>
      </c>
      <c r="D360" s="38" t="s">
        <v>543</v>
      </c>
      <c r="E360" s="9">
        <v>14109.781999999999</v>
      </c>
      <c r="F360" s="50">
        <v>0</v>
      </c>
      <c r="G360" s="50">
        <v>0</v>
      </c>
      <c r="H360" s="50">
        <v>0</v>
      </c>
      <c r="I360" s="50">
        <v>0</v>
      </c>
      <c r="J360" s="50">
        <v>0</v>
      </c>
      <c r="K360" s="50">
        <v>0</v>
      </c>
      <c r="L360" s="49">
        <v>0</v>
      </c>
    </row>
    <row r="361" spans="1:12" x14ac:dyDescent="0.35">
      <c r="A361" s="7"/>
      <c r="B361" s="8" t="s">
        <v>27</v>
      </c>
      <c r="C361" s="38" t="s">
        <v>544</v>
      </c>
      <c r="D361" s="38" t="s">
        <v>545</v>
      </c>
      <c r="E361" s="9">
        <v>7289.2860000000001</v>
      </c>
      <c r="F361" s="50">
        <v>0</v>
      </c>
      <c r="G361" s="50">
        <v>0</v>
      </c>
      <c r="H361" s="50">
        <v>0</v>
      </c>
      <c r="I361" s="50">
        <v>0</v>
      </c>
      <c r="J361" s="50">
        <v>0</v>
      </c>
      <c r="K361" s="50">
        <v>0</v>
      </c>
      <c r="L361" s="49">
        <v>0</v>
      </c>
    </row>
    <row r="362" spans="1:12" ht="24" x14ac:dyDescent="0.35">
      <c r="A362" s="7"/>
      <c r="B362" s="8" t="s">
        <v>42</v>
      </c>
      <c r="C362" s="38" t="s">
        <v>546</v>
      </c>
      <c r="D362" s="39" t="s">
        <v>547</v>
      </c>
      <c r="E362" s="9">
        <v>2308.92</v>
      </c>
      <c r="F362" s="50">
        <v>0</v>
      </c>
      <c r="G362" s="50">
        <v>0</v>
      </c>
      <c r="H362" s="50">
        <v>0</v>
      </c>
      <c r="I362" s="50">
        <v>0</v>
      </c>
      <c r="J362" s="50">
        <v>0</v>
      </c>
      <c r="K362" s="50">
        <v>0</v>
      </c>
      <c r="L362" s="49">
        <v>0</v>
      </c>
    </row>
    <row r="363" spans="1:12" x14ac:dyDescent="0.35">
      <c r="A363" s="7"/>
      <c r="B363" s="40" t="s">
        <v>548</v>
      </c>
      <c r="C363" s="40"/>
      <c r="D363" s="40"/>
      <c r="E363" s="9">
        <v>0</v>
      </c>
      <c r="F363" s="50">
        <v>0</v>
      </c>
      <c r="G363" s="50">
        <v>0</v>
      </c>
      <c r="H363" s="50">
        <v>0</v>
      </c>
      <c r="I363" s="50">
        <v>0</v>
      </c>
      <c r="J363" s="50">
        <v>0</v>
      </c>
      <c r="K363" s="50">
        <v>0</v>
      </c>
      <c r="L363" s="49">
        <v>0</v>
      </c>
    </row>
    <row r="364" spans="1:12" x14ac:dyDescent="0.35">
      <c r="A364" s="7"/>
      <c r="B364" s="8"/>
      <c r="C364" s="38" t="s">
        <v>21</v>
      </c>
      <c r="D364" s="38"/>
      <c r="E364" s="9">
        <v>0</v>
      </c>
      <c r="F364" s="50">
        <v>0</v>
      </c>
      <c r="G364" s="50">
        <v>0</v>
      </c>
      <c r="H364" s="50">
        <v>0</v>
      </c>
      <c r="I364" s="50">
        <v>0</v>
      </c>
      <c r="J364" s="50">
        <v>0</v>
      </c>
      <c r="K364" s="50">
        <v>0</v>
      </c>
      <c r="L364" s="49">
        <v>0</v>
      </c>
    </row>
    <row r="365" spans="1:12" x14ac:dyDescent="0.35">
      <c r="A365" s="7"/>
      <c r="B365" s="8" t="s">
        <v>27</v>
      </c>
      <c r="C365" s="38" t="s">
        <v>549</v>
      </c>
      <c r="D365" s="38" t="s">
        <v>550</v>
      </c>
      <c r="E365" s="9">
        <v>33866.476999999999</v>
      </c>
      <c r="F365" s="50">
        <v>0</v>
      </c>
      <c r="G365" s="50">
        <v>0</v>
      </c>
      <c r="H365" s="50">
        <v>0</v>
      </c>
      <c r="I365" s="50">
        <v>0</v>
      </c>
      <c r="J365" s="50">
        <v>0</v>
      </c>
      <c r="K365" s="50">
        <v>0</v>
      </c>
      <c r="L365" s="49">
        <v>0</v>
      </c>
    </row>
    <row r="366" spans="1:12" x14ac:dyDescent="0.35">
      <c r="A366" s="7"/>
      <c r="B366" s="8" t="s">
        <v>27</v>
      </c>
      <c r="C366" s="38" t="s">
        <v>551</v>
      </c>
      <c r="D366" s="38" t="s">
        <v>552</v>
      </c>
      <c r="E366" s="9">
        <v>123851.614</v>
      </c>
      <c r="F366" s="50">
        <v>0</v>
      </c>
      <c r="G366" s="50">
        <v>0</v>
      </c>
      <c r="H366" s="50">
        <v>0</v>
      </c>
      <c r="I366" s="50">
        <v>0</v>
      </c>
      <c r="J366" s="50">
        <v>0</v>
      </c>
      <c r="K366" s="50">
        <v>0</v>
      </c>
      <c r="L366" s="49">
        <v>0</v>
      </c>
    </row>
    <row r="367" spans="1:12" x14ac:dyDescent="0.35">
      <c r="A367" s="7"/>
      <c r="B367" s="8" t="s">
        <v>27</v>
      </c>
      <c r="C367" s="38" t="s">
        <v>553</v>
      </c>
      <c r="D367" s="38" t="s">
        <v>554</v>
      </c>
      <c r="E367" s="9">
        <v>23845.164000000001</v>
      </c>
      <c r="F367" s="50">
        <v>0</v>
      </c>
      <c r="G367" s="50">
        <v>0</v>
      </c>
      <c r="H367" s="50">
        <v>0</v>
      </c>
      <c r="I367" s="50">
        <v>0</v>
      </c>
      <c r="J367" s="50">
        <v>0</v>
      </c>
      <c r="K367" s="50">
        <v>0</v>
      </c>
      <c r="L367" s="49">
        <v>0</v>
      </c>
    </row>
    <row r="368" spans="1:12" x14ac:dyDescent="0.35">
      <c r="A368" s="7"/>
      <c r="B368" s="8" t="s">
        <v>27</v>
      </c>
      <c r="C368" s="38" t="s">
        <v>555</v>
      </c>
      <c r="D368" s="38" t="s">
        <v>556</v>
      </c>
      <c r="E368" s="9">
        <v>1102.5999999999999</v>
      </c>
      <c r="F368" s="50">
        <v>0</v>
      </c>
      <c r="G368" s="50">
        <v>0</v>
      </c>
      <c r="H368" s="50">
        <v>0</v>
      </c>
      <c r="I368" s="50">
        <v>0</v>
      </c>
      <c r="J368" s="50">
        <v>0</v>
      </c>
      <c r="K368" s="50">
        <v>0</v>
      </c>
      <c r="L368" s="49">
        <v>0</v>
      </c>
    </row>
    <row r="369" spans="1:12" x14ac:dyDescent="0.35">
      <c r="A369" s="7"/>
      <c r="B369" s="8" t="s">
        <v>27</v>
      </c>
      <c r="C369" s="38" t="s">
        <v>557</v>
      </c>
      <c r="D369" s="38" t="s">
        <v>558</v>
      </c>
      <c r="E369" s="9">
        <v>81743.275999999998</v>
      </c>
      <c r="F369" s="50">
        <v>0</v>
      </c>
      <c r="G369" s="50">
        <v>0</v>
      </c>
      <c r="H369" s="50">
        <v>0</v>
      </c>
      <c r="I369" s="50">
        <v>0</v>
      </c>
      <c r="J369" s="50">
        <v>0</v>
      </c>
      <c r="K369" s="50">
        <v>0</v>
      </c>
      <c r="L369" s="49">
        <v>0</v>
      </c>
    </row>
    <row r="370" spans="1:12" ht="24" x14ac:dyDescent="0.35">
      <c r="A370" s="7"/>
      <c r="B370" s="8" t="s">
        <v>42</v>
      </c>
      <c r="C370" s="38" t="s">
        <v>559</v>
      </c>
      <c r="D370" s="39" t="s">
        <v>560</v>
      </c>
      <c r="E370" s="9">
        <v>60.715000000000003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49">
        <v>0</v>
      </c>
    </row>
    <row r="371" spans="1:12" x14ac:dyDescent="0.35">
      <c r="A371" s="7"/>
      <c r="B371" s="40" t="s">
        <v>561</v>
      </c>
      <c r="C371" s="40"/>
      <c r="D371" s="40"/>
      <c r="E371" s="9">
        <v>0</v>
      </c>
      <c r="F371" s="50">
        <v>0</v>
      </c>
      <c r="G371" s="50">
        <v>0</v>
      </c>
      <c r="H371" s="50">
        <v>0</v>
      </c>
      <c r="I371" s="50">
        <v>0</v>
      </c>
      <c r="J371" s="50">
        <v>0</v>
      </c>
      <c r="K371" s="50">
        <v>0</v>
      </c>
      <c r="L371" s="49">
        <v>0</v>
      </c>
    </row>
    <row r="372" spans="1:12" x14ac:dyDescent="0.35">
      <c r="A372" s="7"/>
      <c r="B372" s="8"/>
      <c r="C372" s="38" t="s">
        <v>21</v>
      </c>
      <c r="D372" s="38"/>
      <c r="E372" s="9">
        <v>0</v>
      </c>
      <c r="F372" s="50">
        <v>0</v>
      </c>
      <c r="G372" s="50">
        <v>0</v>
      </c>
      <c r="H372" s="50">
        <v>0</v>
      </c>
      <c r="I372" s="50">
        <v>0</v>
      </c>
      <c r="J372" s="50">
        <v>0</v>
      </c>
      <c r="K372" s="50">
        <v>0</v>
      </c>
      <c r="L372" s="49">
        <v>0</v>
      </c>
    </row>
    <row r="373" spans="1:12" x14ac:dyDescent="0.35">
      <c r="A373" s="7"/>
      <c r="B373" s="8" t="s">
        <v>27</v>
      </c>
      <c r="C373" s="38" t="s">
        <v>562</v>
      </c>
      <c r="D373" s="38" t="s">
        <v>563</v>
      </c>
      <c r="E373" s="9">
        <v>8827.134</v>
      </c>
      <c r="F373" s="50">
        <v>0</v>
      </c>
      <c r="G373" s="50">
        <v>0</v>
      </c>
      <c r="H373" s="50">
        <v>0</v>
      </c>
      <c r="I373" s="50">
        <v>0</v>
      </c>
      <c r="J373" s="50">
        <v>0</v>
      </c>
      <c r="K373" s="50">
        <v>0</v>
      </c>
      <c r="L373" s="49" t="s">
        <v>608</v>
      </c>
    </row>
    <row r="374" spans="1:12" x14ac:dyDescent="0.35">
      <c r="A374" s="7"/>
      <c r="B374" s="8" t="s">
        <v>27</v>
      </c>
      <c r="C374" s="38" t="s">
        <v>564</v>
      </c>
      <c r="D374" s="38" t="s">
        <v>565</v>
      </c>
      <c r="E374" s="9">
        <v>6792.1469999999999</v>
      </c>
      <c r="F374" s="50">
        <v>0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49">
        <v>0</v>
      </c>
    </row>
    <row r="375" spans="1:12" x14ac:dyDescent="0.35">
      <c r="A375" s="7"/>
      <c r="B375" s="8" t="s">
        <v>27</v>
      </c>
      <c r="C375" s="38" t="s">
        <v>566</v>
      </c>
      <c r="D375" s="38" t="s">
        <v>567</v>
      </c>
      <c r="E375" s="9">
        <v>17486.125</v>
      </c>
      <c r="F375" s="50">
        <v>0</v>
      </c>
      <c r="G375" s="50">
        <v>0</v>
      </c>
      <c r="H375" s="50">
        <v>0</v>
      </c>
      <c r="I375" s="50">
        <v>0</v>
      </c>
      <c r="J375" s="50">
        <v>0</v>
      </c>
      <c r="K375" s="50">
        <v>0</v>
      </c>
      <c r="L375" s="49">
        <v>0</v>
      </c>
    </row>
    <row r="376" spans="1:12" x14ac:dyDescent="0.35">
      <c r="A376" s="7"/>
      <c r="B376" s="8" t="s">
        <v>27</v>
      </c>
      <c r="C376" s="38" t="s">
        <v>568</v>
      </c>
      <c r="D376" s="38" t="s">
        <v>569</v>
      </c>
      <c r="E376" s="9">
        <v>-4590.5330000000004</v>
      </c>
      <c r="F376" s="50">
        <v>0</v>
      </c>
      <c r="G376" s="50">
        <v>0</v>
      </c>
      <c r="H376" s="50">
        <v>0</v>
      </c>
      <c r="I376" s="50">
        <v>0</v>
      </c>
      <c r="J376" s="50">
        <v>0</v>
      </c>
      <c r="K376" s="50">
        <v>0</v>
      </c>
      <c r="L376" s="49">
        <v>0</v>
      </c>
    </row>
    <row r="377" spans="1:12" ht="24" x14ac:dyDescent="0.35">
      <c r="A377" s="7"/>
      <c r="B377" s="8" t="s">
        <v>42</v>
      </c>
      <c r="C377" s="38" t="s">
        <v>570</v>
      </c>
      <c r="D377" s="39" t="s">
        <v>571</v>
      </c>
      <c r="E377" s="9">
        <v>590.58500000000004</v>
      </c>
      <c r="F377" s="50">
        <v>0</v>
      </c>
      <c r="G377" s="50">
        <v>0</v>
      </c>
      <c r="H377" s="50">
        <v>0</v>
      </c>
      <c r="I377" s="50">
        <v>0</v>
      </c>
      <c r="J377" s="50">
        <v>0</v>
      </c>
      <c r="K377" s="50">
        <v>0</v>
      </c>
      <c r="L377" s="49">
        <v>0</v>
      </c>
    </row>
    <row r="378" spans="1:12" x14ac:dyDescent="0.35">
      <c r="A378" s="7"/>
      <c r="B378" s="40" t="s">
        <v>572</v>
      </c>
      <c r="C378" s="40"/>
      <c r="D378" s="40"/>
      <c r="E378" s="9">
        <v>0</v>
      </c>
      <c r="F378" s="50">
        <v>0</v>
      </c>
      <c r="G378" s="50">
        <v>0</v>
      </c>
      <c r="H378" s="50">
        <v>0</v>
      </c>
      <c r="I378" s="50">
        <v>0</v>
      </c>
      <c r="J378" s="50">
        <v>0</v>
      </c>
      <c r="K378" s="50">
        <v>0</v>
      </c>
      <c r="L378" s="49">
        <v>0</v>
      </c>
    </row>
    <row r="379" spans="1:12" x14ac:dyDescent="0.35">
      <c r="A379" s="7"/>
      <c r="B379" s="8"/>
      <c r="C379" s="38" t="s">
        <v>21</v>
      </c>
      <c r="D379" s="38"/>
      <c r="E379" s="9">
        <v>0</v>
      </c>
      <c r="F379" s="50">
        <v>0</v>
      </c>
      <c r="G379" s="50">
        <v>0</v>
      </c>
      <c r="H379" s="50">
        <v>0</v>
      </c>
      <c r="I379" s="50">
        <v>0</v>
      </c>
      <c r="J379" s="50">
        <v>0</v>
      </c>
      <c r="K379" s="50">
        <v>0</v>
      </c>
      <c r="L379" s="49">
        <v>0</v>
      </c>
    </row>
    <row r="380" spans="1:12" x14ac:dyDescent="0.35">
      <c r="A380" s="40"/>
      <c r="B380" s="8" t="s">
        <v>27</v>
      </c>
      <c r="C380" s="38" t="s">
        <v>573</v>
      </c>
      <c r="D380" s="38" t="s">
        <v>574</v>
      </c>
      <c r="E380" s="9">
        <v>131317.302</v>
      </c>
      <c r="F380" s="50">
        <v>22000000</v>
      </c>
      <c r="G380" s="50">
        <v>0</v>
      </c>
      <c r="H380" s="50">
        <v>0</v>
      </c>
      <c r="I380" s="50">
        <v>0</v>
      </c>
      <c r="J380" s="50">
        <v>0</v>
      </c>
      <c r="K380" s="50">
        <v>0</v>
      </c>
      <c r="L380" s="49">
        <v>0</v>
      </c>
    </row>
    <row r="381" spans="1:12" x14ac:dyDescent="0.35">
      <c r="A381" s="40"/>
      <c r="B381" s="8" t="s">
        <v>27</v>
      </c>
      <c r="C381" s="38" t="s">
        <v>575</v>
      </c>
      <c r="D381" s="38" t="s">
        <v>576</v>
      </c>
      <c r="E381" s="9">
        <v>67083.452999999994</v>
      </c>
      <c r="F381" s="50">
        <v>0</v>
      </c>
      <c r="G381" s="50">
        <v>0</v>
      </c>
      <c r="H381" s="50">
        <v>0</v>
      </c>
      <c r="I381" s="50">
        <v>0</v>
      </c>
      <c r="J381" s="50">
        <v>0</v>
      </c>
      <c r="K381" s="50">
        <v>0</v>
      </c>
      <c r="L381" s="49">
        <v>0</v>
      </c>
    </row>
    <row r="382" spans="1:12" x14ac:dyDescent="0.35">
      <c r="A382" s="40"/>
      <c r="B382" s="8" t="s">
        <v>27</v>
      </c>
      <c r="C382" s="38" t="s">
        <v>577</v>
      </c>
      <c r="D382" s="38" t="s">
        <v>578</v>
      </c>
      <c r="E382" s="9">
        <v>126455.895</v>
      </c>
      <c r="F382" s="50">
        <v>0</v>
      </c>
      <c r="G382" s="50">
        <v>0</v>
      </c>
      <c r="H382" s="50">
        <v>0</v>
      </c>
      <c r="I382" s="50">
        <v>0</v>
      </c>
      <c r="J382" s="50">
        <v>0</v>
      </c>
      <c r="K382" s="50">
        <v>0</v>
      </c>
      <c r="L382" s="49">
        <v>0</v>
      </c>
    </row>
    <row r="383" spans="1:12" x14ac:dyDescent="0.35">
      <c r="A383" s="40"/>
      <c r="B383" s="8" t="s">
        <v>27</v>
      </c>
      <c r="C383" s="38" t="s">
        <v>579</v>
      </c>
      <c r="D383" s="38" t="s">
        <v>580</v>
      </c>
      <c r="E383" s="9">
        <v>69408.270999999993</v>
      </c>
      <c r="F383" s="50">
        <v>0</v>
      </c>
      <c r="G383" s="50">
        <v>0</v>
      </c>
      <c r="H383" s="50">
        <v>0</v>
      </c>
      <c r="I383" s="50">
        <v>0</v>
      </c>
      <c r="J383" s="50">
        <v>0</v>
      </c>
      <c r="K383" s="50">
        <v>0</v>
      </c>
      <c r="L383" s="49">
        <v>0</v>
      </c>
    </row>
    <row r="384" spans="1:12" x14ac:dyDescent="0.35">
      <c r="A384" s="40"/>
      <c r="B384" s="8" t="s">
        <v>27</v>
      </c>
      <c r="C384" s="38" t="s">
        <v>581</v>
      </c>
      <c r="D384" s="38" t="s">
        <v>582</v>
      </c>
      <c r="E384" s="9">
        <v>866.67399999999998</v>
      </c>
      <c r="F384" s="50">
        <v>0</v>
      </c>
      <c r="G384" s="50">
        <v>0</v>
      </c>
      <c r="H384" s="50">
        <v>0</v>
      </c>
      <c r="I384" s="50">
        <v>0</v>
      </c>
      <c r="J384" s="50">
        <v>0</v>
      </c>
      <c r="K384" s="50">
        <v>0</v>
      </c>
      <c r="L384" s="49">
        <v>0</v>
      </c>
    </row>
    <row r="385" spans="1:12" x14ac:dyDescent="0.35">
      <c r="A385" s="40"/>
      <c r="B385" s="8" t="s">
        <v>27</v>
      </c>
      <c r="C385" s="38" t="s">
        <v>583</v>
      </c>
      <c r="D385" s="38" t="s">
        <v>584</v>
      </c>
      <c r="E385" s="9">
        <v>1348.693</v>
      </c>
      <c r="F385" s="50">
        <v>0</v>
      </c>
      <c r="G385" s="50">
        <v>0</v>
      </c>
      <c r="H385" s="50">
        <v>0</v>
      </c>
      <c r="I385" s="50">
        <v>0</v>
      </c>
      <c r="J385" s="50">
        <v>0</v>
      </c>
      <c r="K385" s="50">
        <v>0</v>
      </c>
      <c r="L385" s="49" t="s">
        <v>608</v>
      </c>
    </row>
    <row r="386" spans="1:12" x14ac:dyDescent="0.35">
      <c r="A386" s="40"/>
      <c r="B386" s="8" t="s">
        <v>27</v>
      </c>
      <c r="C386" s="38" t="s">
        <v>585</v>
      </c>
      <c r="D386" s="38" t="s">
        <v>586</v>
      </c>
      <c r="E386" s="9">
        <v>5350.5360000000001</v>
      </c>
      <c r="F386" s="50">
        <v>0</v>
      </c>
      <c r="G386" s="50">
        <v>0</v>
      </c>
      <c r="H386" s="50">
        <v>0</v>
      </c>
      <c r="I386" s="50">
        <v>0</v>
      </c>
      <c r="J386" s="50">
        <v>0</v>
      </c>
      <c r="K386" s="50">
        <v>0</v>
      </c>
      <c r="L386" s="49" t="s">
        <v>611</v>
      </c>
    </row>
    <row r="387" spans="1:12" ht="24" x14ac:dyDescent="0.35">
      <c r="A387" s="7"/>
      <c r="B387" s="8" t="s">
        <v>42</v>
      </c>
      <c r="C387" s="38" t="s">
        <v>587</v>
      </c>
      <c r="D387" s="39" t="s">
        <v>588</v>
      </c>
      <c r="E387" s="9">
        <v>1207.049</v>
      </c>
      <c r="F387" s="50">
        <v>0</v>
      </c>
      <c r="G387" s="50">
        <v>0</v>
      </c>
      <c r="H387" s="50">
        <v>0</v>
      </c>
      <c r="I387" s="50">
        <v>0</v>
      </c>
      <c r="J387" s="50">
        <v>0</v>
      </c>
      <c r="K387" s="50">
        <v>0</v>
      </c>
      <c r="L387" s="49">
        <v>0</v>
      </c>
    </row>
    <row r="388" spans="1:12" x14ac:dyDescent="0.35">
      <c r="A388" s="7"/>
      <c r="B388" s="40" t="s">
        <v>589</v>
      </c>
      <c r="C388" s="40"/>
      <c r="D388" s="40"/>
      <c r="E388" s="9">
        <v>0</v>
      </c>
      <c r="F388" s="50">
        <v>0</v>
      </c>
      <c r="G388" s="50">
        <v>0</v>
      </c>
      <c r="H388" s="50">
        <v>0</v>
      </c>
      <c r="I388" s="50">
        <v>0</v>
      </c>
      <c r="J388" s="50">
        <v>0</v>
      </c>
      <c r="K388" s="50">
        <v>0</v>
      </c>
      <c r="L388" s="49">
        <v>0</v>
      </c>
    </row>
    <row r="389" spans="1:12" x14ac:dyDescent="0.35">
      <c r="A389" s="7"/>
      <c r="B389" s="8"/>
      <c r="C389" s="38">
        <v>0</v>
      </c>
      <c r="D389" s="38"/>
      <c r="E389" s="9">
        <v>0</v>
      </c>
      <c r="F389" s="50">
        <v>0</v>
      </c>
      <c r="G389" s="50">
        <v>0</v>
      </c>
      <c r="H389" s="50">
        <v>0</v>
      </c>
      <c r="I389" s="50">
        <v>0</v>
      </c>
      <c r="J389" s="50">
        <v>0</v>
      </c>
      <c r="K389" s="50">
        <v>0</v>
      </c>
      <c r="L389" s="49">
        <v>0</v>
      </c>
    </row>
    <row r="390" spans="1:12" x14ac:dyDescent="0.35">
      <c r="A390" s="7"/>
      <c r="B390" s="8" t="s">
        <v>27</v>
      </c>
      <c r="C390" s="38" t="s">
        <v>590</v>
      </c>
      <c r="D390" s="38" t="s">
        <v>591</v>
      </c>
      <c r="E390" s="9">
        <v>2870.8139999999999</v>
      </c>
      <c r="F390" s="50">
        <v>0</v>
      </c>
      <c r="G390" s="50">
        <v>0</v>
      </c>
      <c r="H390" s="50">
        <v>0</v>
      </c>
      <c r="I390" s="50">
        <v>0</v>
      </c>
      <c r="J390" s="50">
        <v>0</v>
      </c>
      <c r="K390" s="50">
        <v>0</v>
      </c>
      <c r="L390" s="49" t="s">
        <v>608</v>
      </c>
    </row>
    <row r="391" spans="1:12" x14ac:dyDescent="0.35">
      <c r="A391" s="7"/>
      <c r="B391" s="8" t="s">
        <v>27</v>
      </c>
      <c r="C391" s="38" t="s">
        <v>592</v>
      </c>
      <c r="D391" s="38" t="s">
        <v>593</v>
      </c>
      <c r="E391" s="9">
        <v>1974.6569999999999</v>
      </c>
      <c r="F391" s="50">
        <v>0</v>
      </c>
      <c r="G391" s="50">
        <v>0</v>
      </c>
      <c r="H391" s="50">
        <v>0</v>
      </c>
      <c r="I391" s="50">
        <v>0</v>
      </c>
      <c r="J391" s="50">
        <v>0</v>
      </c>
      <c r="K391" s="50">
        <v>0</v>
      </c>
      <c r="L391" s="49">
        <v>0</v>
      </c>
    </row>
    <row r="392" spans="1:12" x14ac:dyDescent="0.35">
      <c r="A392" s="7"/>
      <c r="B392" s="8" t="s">
        <v>27</v>
      </c>
      <c r="C392" s="38" t="s">
        <v>594</v>
      </c>
      <c r="D392" s="38" t="s">
        <v>595</v>
      </c>
      <c r="E392" s="9">
        <v>102199.02</v>
      </c>
      <c r="F392" s="50">
        <v>0</v>
      </c>
      <c r="G392" s="50">
        <v>0</v>
      </c>
      <c r="H392" s="50">
        <v>0</v>
      </c>
      <c r="I392" s="50">
        <v>0</v>
      </c>
      <c r="J392" s="50">
        <v>0</v>
      </c>
      <c r="K392" s="50">
        <v>0</v>
      </c>
      <c r="L392" s="49" t="s">
        <v>608</v>
      </c>
    </row>
    <row r="393" spans="1:12" ht="24" x14ac:dyDescent="0.35">
      <c r="A393" s="7"/>
      <c r="B393" s="8" t="s">
        <v>42</v>
      </c>
      <c r="C393" s="38" t="s">
        <v>596</v>
      </c>
      <c r="D393" s="39" t="s">
        <v>597</v>
      </c>
      <c r="E393" s="9">
        <v>101.76900000000001</v>
      </c>
      <c r="F393" s="50">
        <v>0</v>
      </c>
      <c r="G393" s="50">
        <v>0</v>
      </c>
      <c r="H393" s="50">
        <v>0</v>
      </c>
      <c r="I393" s="50">
        <v>0</v>
      </c>
      <c r="J393" s="50">
        <v>0</v>
      </c>
      <c r="K393" s="50">
        <v>0</v>
      </c>
      <c r="L393" s="49">
        <v>0</v>
      </c>
    </row>
    <row r="394" spans="1:12" x14ac:dyDescent="0.35">
      <c r="A394" s="7"/>
      <c r="B394" s="40" t="s">
        <v>598</v>
      </c>
      <c r="C394" s="40"/>
      <c r="D394" s="40"/>
      <c r="E394" s="9">
        <v>0</v>
      </c>
      <c r="F394" s="50">
        <v>0</v>
      </c>
      <c r="G394" s="50">
        <v>0</v>
      </c>
      <c r="H394" s="50">
        <v>0</v>
      </c>
      <c r="I394" s="50">
        <v>0</v>
      </c>
      <c r="J394" s="50">
        <v>0</v>
      </c>
      <c r="K394" s="50">
        <v>0</v>
      </c>
      <c r="L394" s="49">
        <v>0</v>
      </c>
    </row>
    <row r="395" spans="1:12" x14ac:dyDescent="0.35">
      <c r="A395" s="7"/>
      <c r="B395" s="8"/>
      <c r="C395" s="38" t="s">
        <v>21</v>
      </c>
      <c r="D395" s="38"/>
      <c r="E395" s="9">
        <v>0</v>
      </c>
      <c r="F395" s="50">
        <v>0</v>
      </c>
      <c r="G395" s="50">
        <v>0</v>
      </c>
      <c r="H395" s="50">
        <v>0</v>
      </c>
      <c r="I395" s="50">
        <v>0</v>
      </c>
      <c r="J395" s="50">
        <v>0</v>
      </c>
      <c r="K395" s="50">
        <v>0</v>
      </c>
      <c r="L395" s="49">
        <v>0</v>
      </c>
    </row>
    <row r="396" spans="1:12" x14ac:dyDescent="0.35">
      <c r="A396" s="7"/>
      <c r="B396" s="8"/>
      <c r="C396" s="38" t="s">
        <v>21</v>
      </c>
      <c r="D396" s="38"/>
      <c r="E396" s="9">
        <v>0</v>
      </c>
      <c r="F396" s="50">
        <v>0</v>
      </c>
      <c r="G396" s="50">
        <v>0</v>
      </c>
      <c r="H396" s="50">
        <v>0</v>
      </c>
      <c r="I396" s="50">
        <v>0</v>
      </c>
      <c r="J396" s="50">
        <v>0</v>
      </c>
      <c r="K396" s="50">
        <v>0</v>
      </c>
      <c r="L396" s="49">
        <v>0</v>
      </c>
    </row>
    <row r="397" spans="1:12" x14ac:dyDescent="0.35">
      <c r="A397" s="7"/>
      <c r="B397" s="40" t="s">
        <v>599</v>
      </c>
      <c r="C397" s="40"/>
      <c r="D397" s="40"/>
      <c r="E397" s="9">
        <v>0</v>
      </c>
      <c r="F397" s="50">
        <v>0</v>
      </c>
      <c r="G397" s="50">
        <v>0</v>
      </c>
      <c r="H397" s="50">
        <v>0</v>
      </c>
      <c r="I397" s="50">
        <v>0</v>
      </c>
      <c r="J397" s="50">
        <v>0</v>
      </c>
      <c r="K397" s="50">
        <v>0</v>
      </c>
      <c r="L397" s="49">
        <v>0</v>
      </c>
    </row>
    <row r="398" spans="1:12" x14ac:dyDescent="0.35">
      <c r="A398" s="7"/>
      <c r="B398" s="8"/>
      <c r="C398" s="38" t="s">
        <v>21</v>
      </c>
      <c r="D398" s="38"/>
      <c r="E398" s="9">
        <v>0</v>
      </c>
      <c r="F398" s="50">
        <v>0</v>
      </c>
      <c r="G398" s="50">
        <v>0</v>
      </c>
      <c r="H398" s="50">
        <v>0</v>
      </c>
      <c r="I398" s="50">
        <v>0</v>
      </c>
      <c r="J398" s="50">
        <v>0</v>
      </c>
      <c r="K398" s="50">
        <v>0</v>
      </c>
      <c r="L398" s="49">
        <v>0</v>
      </c>
    </row>
    <row r="399" spans="1:12" x14ac:dyDescent="0.35">
      <c r="A399" s="7"/>
      <c r="B399" s="8" t="s">
        <v>21</v>
      </c>
      <c r="C399" s="38" t="s">
        <v>21</v>
      </c>
      <c r="D399" s="38" t="s">
        <v>21</v>
      </c>
      <c r="E399" s="9">
        <v>0</v>
      </c>
      <c r="F399" s="50">
        <v>0</v>
      </c>
      <c r="G399" s="50">
        <v>0</v>
      </c>
      <c r="H399" s="50">
        <v>0</v>
      </c>
      <c r="I399" s="50">
        <v>0</v>
      </c>
      <c r="J399" s="50">
        <v>0</v>
      </c>
      <c r="K399" s="50">
        <v>0</v>
      </c>
      <c r="L399" s="49">
        <v>0</v>
      </c>
    </row>
    <row r="400" spans="1:12" x14ac:dyDescent="0.35">
      <c r="A400" s="7"/>
      <c r="B400" s="8"/>
      <c r="C400" s="38" t="s">
        <v>21</v>
      </c>
      <c r="D400" s="38"/>
      <c r="E400" s="9">
        <v>0</v>
      </c>
      <c r="F400" s="50">
        <v>0</v>
      </c>
      <c r="G400" s="50">
        <v>0</v>
      </c>
      <c r="H400" s="50">
        <v>0</v>
      </c>
      <c r="I400" s="50">
        <v>0</v>
      </c>
      <c r="J400" s="50">
        <v>0</v>
      </c>
      <c r="K400" s="50">
        <v>0</v>
      </c>
      <c r="L400" s="49">
        <v>0</v>
      </c>
    </row>
    <row r="401" spans="1:12" x14ac:dyDescent="0.35">
      <c r="A401" s="44"/>
      <c r="B401" s="45" t="s">
        <v>600</v>
      </c>
      <c r="C401" s="47"/>
      <c r="D401" s="47" t="s">
        <v>21</v>
      </c>
      <c r="E401" s="9">
        <v>0</v>
      </c>
      <c r="F401" s="50">
        <v>0</v>
      </c>
      <c r="G401" s="50">
        <v>0</v>
      </c>
      <c r="H401" s="50">
        <v>0</v>
      </c>
      <c r="I401" s="50">
        <v>0</v>
      </c>
      <c r="J401" s="50">
        <v>0</v>
      </c>
      <c r="K401" s="50">
        <v>0</v>
      </c>
      <c r="L401" s="49">
        <v>0</v>
      </c>
    </row>
    <row r="402" spans="1:12" x14ac:dyDescent="0.35">
      <c r="A402" s="19" t="s">
        <v>601</v>
      </c>
      <c r="B402" s="8"/>
      <c r="C402" s="38"/>
      <c r="D402" s="38"/>
      <c r="E402" s="35"/>
      <c r="F402" s="35"/>
      <c r="G402" s="35"/>
      <c r="H402" s="35"/>
      <c r="I402" s="35"/>
      <c r="J402" s="35"/>
      <c r="K402" s="35"/>
      <c r="L402" s="35"/>
    </row>
    <row r="403" spans="1:12" x14ac:dyDescent="0.35">
      <c r="A403" s="19" t="s">
        <v>13</v>
      </c>
      <c r="B403" s="8"/>
      <c r="C403" s="38"/>
      <c r="D403" s="38"/>
      <c r="E403" s="35"/>
      <c r="F403" s="35"/>
      <c r="G403" s="35"/>
      <c r="H403" s="35"/>
      <c r="I403" s="35"/>
      <c r="J403" s="35"/>
      <c r="K403" s="35"/>
      <c r="L403" s="35"/>
    </row>
    <row r="404" spans="1:12" x14ac:dyDescent="0.35">
      <c r="A404" s="19" t="s">
        <v>602</v>
      </c>
      <c r="B404" s="8"/>
      <c r="C404" s="38"/>
      <c r="D404" s="38"/>
      <c r="E404" s="35"/>
      <c r="F404" s="35"/>
      <c r="G404" s="35"/>
      <c r="H404" s="35"/>
      <c r="I404" s="35"/>
      <c r="J404" s="35"/>
      <c r="K404" s="35"/>
      <c r="L404" s="35"/>
    </row>
    <row r="405" spans="1:12" x14ac:dyDescent="0.35">
      <c r="A405" s="19" t="s">
        <v>603</v>
      </c>
      <c r="B405" s="8"/>
      <c r="C405" s="38"/>
      <c r="D405" s="38"/>
      <c r="E405" s="35"/>
      <c r="F405" s="35"/>
      <c r="G405" s="35"/>
      <c r="H405" s="35"/>
      <c r="I405" s="35"/>
      <c r="J405" s="35"/>
      <c r="K405" s="35"/>
      <c r="L405" s="35"/>
    </row>
    <row r="406" spans="1:12" x14ac:dyDescent="0.35">
      <c r="A406" s="19" t="s">
        <v>14</v>
      </c>
      <c r="B406" s="8"/>
      <c r="C406" s="38"/>
      <c r="D406" s="38"/>
      <c r="E406" s="35"/>
      <c r="F406" s="35"/>
      <c r="G406" s="35"/>
      <c r="H406" s="35"/>
      <c r="I406" s="35"/>
      <c r="J406" s="35"/>
      <c r="K406" s="35"/>
      <c r="L406" s="35"/>
    </row>
  </sheetData>
  <mergeCells count="5">
    <mergeCell ref="D2:E2"/>
    <mergeCell ref="F2:H2"/>
    <mergeCell ref="I2:L2"/>
    <mergeCell ref="B4:D4"/>
    <mergeCell ref="B86:D86"/>
  </mergeCells>
  <conditionalFormatting sqref="B3:B25 B77:D77 B78:B406">
    <cfRule type="cellIs" dxfId="26" priority="4" stopIfTrue="1" operator="equal">
      <formula>B2</formula>
    </cfRule>
  </conditionalFormatting>
  <conditionalFormatting sqref="B27:B76">
    <cfRule type="cellIs" dxfId="25" priority="1" stopIfTrue="1" operator="equal">
      <formula>B26</formula>
    </cfRule>
  </conditionalFormatting>
  <conditionalFormatting sqref="B26:D26">
    <cfRule type="cellIs" dxfId="24" priority="3" stopIfTrue="1" operator="equal">
      <formula>B25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F9DD-D1CC-463D-BACD-5A74732ACD78}">
  <dimension ref="A1:L122"/>
  <sheetViews>
    <sheetView showGridLines="0" workbookViewId="0">
      <selection activeCell="J6" sqref="J6"/>
    </sheetView>
  </sheetViews>
  <sheetFormatPr defaultRowHeight="14.5" x14ac:dyDescent="0.35"/>
  <cols>
    <col min="1" max="1" width="0.81640625" customWidth="1"/>
    <col min="2" max="2" width="8.26953125" customWidth="1"/>
    <col min="3" max="3" width="9.54296875" customWidth="1"/>
    <col min="4" max="4" width="20.1796875" customWidth="1"/>
    <col min="5" max="5" width="12.36328125" customWidth="1"/>
    <col min="6" max="8" width="11.81640625" customWidth="1"/>
    <col min="9" max="9" width="12.54296875" customWidth="1"/>
    <col min="10" max="11" width="12.6328125" bestFit="1" customWidth="1"/>
    <col min="12" max="12" width="46.26953125" customWidth="1"/>
  </cols>
  <sheetData>
    <row r="1" spans="1:12" ht="48.5" x14ac:dyDescent="0.35">
      <c r="A1" s="30"/>
      <c r="B1" s="30"/>
      <c r="C1" s="31"/>
      <c r="D1" s="32" t="s">
        <v>17</v>
      </c>
      <c r="E1" s="33" t="s">
        <v>0</v>
      </c>
      <c r="F1" s="34" t="s">
        <v>15</v>
      </c>
      <c r="G1" s="34" t="s">
        <v>18</v>
      </c>
      <c r="H1" s="34" t="s">
        <v>16</v>
      </c>
      <c r="I1" s="34" t="s">
        <v>1</v>
      </c>
      <c r="J1" s="33" t="s">
        <v>2</v>
      </c>
      <c r="K1" s="34" t="s">
        <v>606</v>
      </c>
      <c r="L1" s="33" t="s">
        <v>607</v>
      </c>
    </row>
    <row r="2" spans="1:12" x14ac:dyDescent="0.35">
      <c r="A2" s="30"/>
      <c r="B2" s="30" t="s">
        <v>19</v>
      </c>
      <c r="C2" s="31"/>
      <c r="D2" s="51" t="s">
        <v>604</v>
      </c>
      <c r="E2" s="52"/>
      <c r="F2" s="53" t="s">
        <v>605</v>
      </c>
      <c r="G2" s="54"/>
      <c r="H2" s="55"/>
      <c r="I2" s="54"/>
      <c r="J2" s="54"/>
      <c r="K2" s="54"/>
      <c r="L2" s="54"/>
    </row>
    <row r="3" spans="1:12" x14ac:dyDescent="0.35">
      <c r="A3" s="7"/>
      <c r="B3" s="8"/>
      <c r="C3" s="35"/>
      <c r="D3" s="35"/>
      <c r="E3" s="35"/>
      <c r="F3" s="56"/>
      <c r="G3" s="50"/>
      <c r="H3" s="57"/>
      <c r="I3" s="35"/>
      <c r="J3" s="50"/>
      <c r="K3" s="35"/>
      <c r="L3" s="58"/>
    </row>
    <row r="4" spans="1:12" x14ac:dyDescent="0.35">
      <c r="A4" s="7"/>
      <c r="B4" s="40"/>
      <c r="C4" s="40"/>
      <c r="D4" s="40"/>
      <c r="E4" s="35"/>
      <c r="F4" s="56"/>
      <c r="G4" s="50"/>
      <c r="H4" s="57"/>
      <c r="I4" s="35"/>
      <c r="J4" s="50"/>
      <c r="K4" s="35"/>
      <c r="L4" s="58"/>
    </row>
    <row r="5" spans="1:12" x14ac:dyDescent="0.35">
      <c r="A5" s="7"/>
      <c r="B5" s="8" t="s">
        <v>21</v>
      </c>
      <c r="C5" s="35" t="s">
        <v>21</v>
      </c>
      <c r="D5" s="35" t="s">
        <v>21</v>
      </c>
      <c r="E5" s="35"/>
      <c r="F5" s="10"/>
      <c r="G5" s="50"/>
      <c r="H5" s="11"/>
      <c r="I5" s="9"/>
      <c r="J5" s="50"/>
      <c r="K5" s="35"/>
      <c r="L5" s="58"/>
    </row>
    <row r="6" spans="1:12" ht="26.5" x14ac:dyDescent="0.35">
      <c r="A6" s="7"/>
      <c r="B6" s="8" t="s">
        <v>22</v>
      </c>
      <c r="C6" s="38" t="s">
        <v>23</v>
      </c>
      <c r="D6" s="38" t="s">
        <v>24</v>
      </c>
      <c r="E6" s="9">
        <v>1173096.4099999999</v>
      </c>
      <c r="F6" s="59">
        <v>0</v>
      </c>
      <c r="G6" s="50">
        <v>0</v>
      </c>
      <c r="H6" s="60">
        <v>0</v>
      </c>
      <c r="I6" s="61">
        <v>0</v>
      </c>
      <c r="J6" s="50">
        <v>0</v>
      </c>
      <c r="K6" s="62">
        <v>0</v>
      </c>
      <c r="L6" s="63" t="s">
        <v>608</v>
      </c>
    </row>
    <row r="7" spans="1:12" ht="26.5" x14ac:dyDescent="0.35">
      <c r="A7" s="7"/>
      <c r="B7" s="8"/>
      <c r="C7" s="38" t="s">
        <v>25</v>
      </c>
      <c r="D7" s="38" t="s">
        <v>26</v>
      </c>
      <c r="E7" s="9">
        <v>1522850.608</v>
      </c>
      <c r="F7" s="59">
        <v>0</v>
      </c>
      <c r="G7" s="50">
        <v>0</v>
      </c>
      <c r="H7" s="60">
        <v>0</v>
      </c>
      <c r="I7" s="61">
        <v>0</v>
      </c>
      <c r="J7" s="50">
        <v>0</v>
      </c>
      <c r="K7" s="62">
        <v>0</v>
      </c>
      <c r="L7" s="63" t="s">
        <v>612</v>
      </c>
    </row>
    <row r="8" spans="1:12" x14ac:dyDescent="0.35">
      <c r="A8" s="7"/>
      <c r="B8" s="8" t="s">
        <v>27</v>
      </c>
      <c r="C8" s="38" t="s">
        <v>28</v>
      </c>
      <c r="D8" s="38" t="s">
        <v>29</v>
      </c>
      <c r="E8" s="9">
        <v>591318.21400000004</v>
      </c>
      <c r="F8" s="59">
        <v>0</v>
      </c>
      <c r="G8" s="50">
        <v>5481007.4900000002</v>
      </c>
      <c r="H8" s="60">
        <v>0</v>
      </c>
      <c r="I8" s="61">
        <v>0</v>
      </c>
      <c r="J8" s="50">
        <v>0</v>
      </c>
      <c r="K8" s="62">
        <v>0</v>
      </c>
      <c r="L8" s="63">
        <v>0</v>
      </c>
    </row>
    <row r="9" spans="1:12" ht="26.5" x14ac:dyDescent="0.35">
      <c r="A9" s="7"/>
      <c r="B9" s="8"/>
      <c r="C9" s="38" t="s">
        <v>32</v>
      </c>
      <c r="D9" s="38" t="s">
        <v>33</v>
      </c>
      <c r="E9" s="9">
        <v>189964.10200000001</v>
      </c>
      <c r="F9" s="59">
        <v>0</v>
      </c>
      <c r="G9" s="50">
        <v>0</v>
      </c>
      <c r="H9" s="60">
        <v>0</v>
      </c>
      <c r="I9" s="61">
        <v>0</v>
      </c>
      <c r="J9" s="50">
        <v>0</v>
      </c>
      <c r="K9" s="62">
        <v>0</v>
      </c>
      <c r="L9" s="63" t="s">
        <v>608</v>
      </c>
    </row>
    <row r="10" spans="1:12" ht="26.5" x14ac:dyDescent="0.35">
      <c r="A10" s="7"/>
      <c r="B10" s="8"/>
      <c r="C10" s="38" t="s">
        <v>36</v>
      </c>
      <c r="D10" s="38" t="s">
        <v>37</v>
      </c>
      <c r="E10" s="9">
        <v>113315.04</v>
      </c>
      <c r="F10" s="59">
        <v>0</v>
      </c>
      <c r="G10" s="50">
        <v>0</v>
      </c>
      <c r="H10" s="60">
        <v>0</v>
      </c>
      <c r="I10" s="61">
        <v>37496579.229999997</v>
      </c>
      <c r="J10" s="50">
        <v>0</v>
      </c>
      <c r="K10" s="62">
        <v>0</v>
      </c>
      <c r="L10" s="63" t="s">
        <v>608</v>
      </c>
    </row>
    <row r="11" spans="1:12" x14ac:dyDescent="0.35">
      <c r="A11" s="7"/>
      <c r="B11" s="8"/>
      <c r="C11" s="38" t="s">
        <v>40</v>
      </c>
      <c r="D11" s="38" t="s">
        <v>41</v>
      </c>
      <c r="E11" s="9">
        <v>20558.223999999998</v>
      </c>
      <c r="F11" s="59">
        <v>4000000</v>
      </c>
      <c r="G11" s="50">
        <v>0</v>
      </c>
      <c r="H11" s="60">
        <v>0</v>
      </c>
      <c r="I11" s="61">
        <v>0</v>
      </c>
      <c r="J11" s="50">
        <v>0</v>
      </c>
      <c r="K11" s="62">
        <v>0</v>
      </c>
      <c r="L11" s="63">
        <v>0</v>
      </c>
    </row>
    <row r="12" spans="1:12" x14ac:dyDescent="0.35">
      <c r="A12" s="7"/>
      <c r="B12" s="8" t="s">
        <v>27</v>
      </c>
      <c r="C12" s="38" t="s">
        <v>61</v>
      </c>
      <c r="D12" s="38" t="s">
        <v>62</v>
      </c>
      <c r="E12" s="9">
        <v>933715.15500000003</v>
      </c>
      <c r="F12" s="59">
        <v>16000000</v>
      </c>
      <c r="G12" s="50">
        <v>0</v>
      </c>
      <c r="H12" s="60">
        <v>2080785.38</v>
      </c>
      <c r="I12" s="61">
        <v>910466027.51999998</v>
      </c>
      <c r="J12" s="50">
        <v>0</v>
      </c>
      <c r="K12" s="62">
        <v>0</v>
      </c>
      <c r="L12" s="63">
        <v>0</v>
      </c>
    </row>
    <row r="13" spans="1:12" x14ac:dyDescent="0.35">
      <c r="A13" s="7"/>
      <c r="B13" s="8"/>
      <c r="C13" s="38" t="s">
        <v>71</v>
      </c>
      <c r="D13" s="38" t="s">
        <v>72</v>
      </c>
      <c r="E13" s="9">
        <v>2003845.148</v>
      </c>
      <c r="F13" s="59">
        <v>0</v>
      </c>
      <c r="G13" s="50">
        <v>3339662.6467926763</v>
      </c>
      <c r="H13" s="60">
        <v>0</v>
      </c>
      <c r="I13" s="61">
        <v>0</v>
      </c>
      <c r="J13" s="50">
        <v>0</v>
      </c>
      <c r="K13" s="62">
        <v>0</v>
      </c>
      <c r="L13" s="63">
        <v>0</v>
      </c>
    </row>
    <row r="14" spans="1:12" x14ac:dyDescent="0.35">
      <c r="A14" s="7"/>
      <c r="B14" s="8" t="s">
        <v>42</v>
      </c>
      <c r="C14" s="38" t="s">
        <v>73</v>
      </c>
      <c r="D14" s="38" t="s">
        <v>74</v>
      </c>
      <c r="E14" s="9">
        <v>148800.967</v>
      </c>
      <c r="F14" s="59">
        <v>0</v>
      </c>
      <c r="G14" s="50">
        <v>0</v>
      </c>
      <c r="H14" s="60">
        <v>0</v>
      </c>
      <c r="I14" s="61">
        <v>0</v>
      </c>
      <c r="J14" s="50">
        <v>0</v>
      </c>
      <c r="K14" s="62">
        <v>0</v>
      </c>
      <c r="L14" s="63">
        <v>0</v>
      </c>
    </row>
    <row r="15" spans="1:12" x14ac:dyDescent="0.35">
      <c r="A15" s="7"/>
      <c r="B15" s="8" t="s">
        <v>27</v>
      </c>
      <c r="C15" s="38" t="s">
        <v>87</v>
      </c>
      <c r="D15" s="38" t="s">
        <v>88</v>
      </c>
      <c r="E15" s="9">
        <v>4180.4579999999996</v>
      </c>
      <c r="F15" s="59">
        <v>0</v>
      </c>
      <c r="G15" s="50">
        <v>0</v>
      </c>
      <c r="H15" s="60">
        <v>66279473.43</v>
      </c>
      <c r="I15" s="61">
        <v>0</v>
      </c>
      <c r="J15" s="50">
        <v>0</v>
      </c>
      <c r="K15" s="62">
        <v>0</v>
      </c>
      <c r="L15" s="63">
        <v>0</v>
      </c>
    </row>
    <row r="16" spans="1:12" x14ac:dyDescent="0.35">
      <c r="A16" s="7"/>
      <c r="B16" s="8" t="s">
        <v>27</v>
      </c>
      <c r="C16" s="38" t="s">
        <v>91</v>
      </c>
      <c r="D16" s="39" t="s">
        <v>92</v>
      </c>
      <c r="E16" s="9">
        <v>1925.8820000000001</v>
      </c>
      <c r="F16" s="59">
        <v>0</v>
      </c>
      <c r="G16" s="50">
        <v>0</v>
      </c>
      <c r="H16" s="60">
        <v>0</v>
      </c>
      <c r="I16" s="61">
        <v>0</v>
      </c>
      <c r="J16" s="50">
        <v>0</v>
      </c>
      <c r="K16" s="62">
        <v>0</v>
      </c>
      <c r="L16" s="63">
        <v>0</v>
      </c>
    </row>
    <row r="17" spans="1:12" x14ac:dyDescent="0.35">
      <c r="A17" s="65"/>
      <c r="B17" s="66" t="s">
        <v>613</v>
      </c>
      <c r="C17" s="66"/>
      <c r="D17" s="66"/>
      <c r="E17" s="67">
        <f>SUM(E6:E16)</f>
        <v>6703570.2080000006</v>
      </c>
      <c r="F17" s="68">
        <v>20000000</v>
      </c>
      <c r="G17" s="69">
        <v>8820670.1367926765</v>
      </c>
      <c r="H17" s="70">
        <v>68360258.810000002</v>
      </c>
      <c r="I17" s="71">
        <v>947962606.75</v>
      </c>
      <c r="J17" s="69">
        <v>0</v>
      </c>
      <c r="K17" s="72">
        <v>0</v>
      </c>
      <c r="L17" s="73"/>
    </row>
    <row r="18" spans="1:12" ht="26.5" x14ac:dyDescent="0.35">
      <c r="A18" s="7"/>
      <c r="B18" s="8" t="s">
        <v>22</v>
      </c>
      <c r="C18" s="38" t="s">
        <v>111</v>
      </c>
      <c r="D18" s="38" t="s">
        <v>112</v>
      </c>
      <c r="E18" s="9">
        <v>1661993.1440000001</v>
      </c>
      <c r="F18" s="59">
        <v>0</v>
      </c>
      <c r="G18" s="50">
        <v>0</v>
      </c>
      <c r="H18" s="60">
        <v>0</v>
      </c>
      <c r="I18" s="61">
        <v>0</v>
      </c>
      <c r="J18" s="50">
        <v>0</v>
      </c>
      <c r="K18" s="62">
        <v>0</v>
      </c>
      <c r="L18" s="63" t="s">
        <v>608</v>
      </c>
    </row>
    <row r="19" spans="1:12" ht="26.5" x14ac:dyDescent="0.35">
      <c r="A19" s="7"/>
      <c r="B19" s="8" t="s">
        <v>27</v>
      </c>
      <c r="C19" s="38" t="s">
        <v>113</v>
      </c>
      <c r="D19" s="38" t="s">
        <v>114</v>
      </c>
      <c r="E19" s="9">
        <v>362403.16399999999</v>
      </c>
      <c r="F19" s="59">
        <v>0</v>
      </c>
      <c r="G19" s="50">
        <v>22000030.797401138</v>
      </c>
      <c r="H19" s="60">
        <v>0</v>
      </c>
      <c r="I19" s="61">
        <v>351445180.83999997</v>
      </c>
      <c r="J19" s="50">
        <v>0</v>
      </c>
      <c r="K19" s="62">
        <v>0</v>
      </c>
      <c r="L19" s="63" t="s">
        <v>608</v>
      </c>
    </row>
    <row r="20" spans="1:12" ht="26.5" x14ac:dyDescent="0.35">
      <c r="A20" s="7"/>
      <c r="B20" s="8"/>
      <c r="C20" s="38" t="s">
        <v>115</v>
      </c>
      <c r="D20" s="38" t="s">
        <v>116</v>
      </c>
      <c r="E20" s="9">
        <v>505143.41200000001</v>
      </c>
      <c r="F20" s="59">
        <v>6000000</v>
      </c>
      <c r="G20" s="50">
        <v>378243833.8503474</v>
      </c>
      <c r="H20" s="60">
        <v>49096313.93</v>
      </c>
      <c r="I20" s="61">
        <v>138896236.22000003</v>
      </c>
      <c r="J20" s="50">
        <v>160161000</v>
      </c>
      <c r="K20" s="62">
        <v>160161000</v>
      </c>
      <c r="L20" s="63" t="s">
        <v>608</v>
      </c>
    </row>
    <row r="21" spans="1:12" x14ac:dyDescent="0.35">
      <c r="A21" s="7"/>
      <c r="B21" s="8"/>
      <c r="C21" s="38" t="s">
        <v>117</v>
      </c>
      <c r="D21" s="38" t="s">
        <v>118</v>
      </c>
      <c r="E21" s="9">
        <v>0</v>
      </c>
      <c r="F21" s="59">
        <v>15000000</v>
      </c>
      <c r="G21" s="50">
        <v>168606378.72301832</v>
      </c>
      <c r="H21" s="60">
        <v>0</v>
      </c>
      <c r="I21" s="61">
        <v>125873402.16</v>
      </c>
      <c r="J21" s="50">
        <v>0</v>
      </c>
      <c r="K21" s="62">
        <v>0</v>
      </c>
      <c r="L21" s="63">
        <v>0</v>
      </c>
    </row>
    <row r="22" spans="1:12" x14ac:dyDescent="0.35">
      <c r="A22" s="7"/>
      <c r="B22" s="8" t="s">
        <v>42</v>
      </c>
      <c r="C22" s="38" t="s">
        <v>119</v>
      </c>
      <c r="D22" s="38" t="s">
        <v>120</v>
      </c>
      <c r="E22" s="9">
        <v>12997.255999999999</v>
      </c>
      <c r="F22" s="59">
        <v>0</v>
      </c>
      <c r="G22" s="50">
        <v>0</v>
      </c>
      <c r="H22" s="60">
        <v>0</v>
      </c>
      <c r="I22" s="61">
        <v>0</v>
      </c>
      <c r="J22" s="50">
        <v>0</v>
      </c>
      <c r="K22" s="62">
        <v>0</v>
      </c>
      <c r="L22" s="63">
        <v>0</v>
      </c>
    </row>
    <row r="23" spans="1:12" x14ac:dyDescent="0.35">
      <c r="A23" s="7"/>
      <c r="B23" s="8" t="s">
        <v>27</v>
      </c>
      <c r="C23" s="38" t="s">
        <v>122</v>
      </c>
      <c r="D23" s="38" t="s">
        <v>123</v>
      </c>
      <c r="E23" s="9">
        <v>453502.31</v>
      </c>
      <c r="F23" s="59">
        <v>8000000</v>
      </c>
      <c r="G23" s="50">
        <v>156777297.67380112</v>
      </c>
      <c r="H23" s="60">
        <v>2511900.0699999998</v>
      </c>
      <c r="I23" s="61">
        <v>0</v>
      </c>
      <c r="J23" s="50">
        <v>0</v>
      </c>
      <c r="K23" s="62">
        <v>0</v>
      </c>
      <c r="L23" s="63">
        <v>0</v>
      </c>
    </row>
    <row r="24" spans="1:12" x14ac:dyDescent="0.35">
      <c r="A24" s="7"/>
      <c r="B24" s="8"/>
      <c r="C24" s="38" t="s">
        <v>124</v>
      </c>
      <c r="D24" s="39" t="s">
        <v>125</v>
      </c>
      <c r="E24" s="9">
        <v>298626.52899999998</v>
      </c>
      <c r="F24" s="59">
        <v>0</v>
      </c>
      <c r="G24" s="50">
        <v>25399542.719015867</v>
      </c>
      <c r="H24" s="60">
        <v>0</v>
      </c>
      <c r="I24" s="61">
        <v>451403875.50999999</v>
      </c>
      <c r="J24" s="50">
        <v>0</v>
      </c>
      <c r="K24" s="62">
        <v>0</v>
      </c>
      <c r="L24" s="63">
        <v>0</v>
      </c>
    </row>
    <row r="25" spans="1:12" x14ac:dyDescent="0.35">
      <c r="A25" s="7"/>
      <c r="B25" s="40"/>
      <c r="C25" s="38" t="s">
        <v>126</v>
      </c>
      <c r="D25" s="38" t="s">
        <v>127</v>
      </c>
      <c r="E25" s="9">
        <v>238240.674</v>
      </c>
      <c r="F25" s="59">
        <v>0</v>
      </c>
      <c r="G25" s="50">
        <v>0</v>
      </c>
      <c r="H25" s="60">
        <v>0</v>
      </c>
      <c r="I25" s="61">
        <v>0</v>
      </c>
      <c r="J25" s="50">
        <v>0</v>
      </c>
      <c r="K25" s="62">
        <v>0</v>
      </c>
      <c r="L25" s="63">
        <v>0</v>
      </c>
    </row>
    <row r="26" spans="1:12" ht="26.5" x14ac:dyDescent="0.35">
      <c r="A26" s="7"/>
      <c r="B26" s="8"/>
      <c r="C26" s="38" t="s">
        <v>128</v>
      </c>
      <c r="D26" s="38" t="s">
        <v>129</v>
      </c>
      <c r="E26" s="9">
        <v>18802008.333999999</v>
      </c>
      <c r="F26" s="59">
        <v>0</v>
      </c>
      <c r="G26" s="50">
        <v>0</v>
      </c>
      <c r="H26" s="60">
        <v>0</v>
      </c>
      <c r="I26" s="61">
        <v>0</v>
      </c>
      <c r="J26" s="50">
        <v>9519288000</v>
      </c>
      <c r="K26" s="62">
        <v>9519288000</v>
      </c>
      <c r="L26" s="63" t="s">
        <v>608</v>
      </c>
    </row>
    <row r="27" spans="1:12" ht="26.5" x14ac:dyDescent="0.35">
      <c r="A27" s="7"/>
      <c r="B27" s="8"/>
      <c r="C27" s="38" t="s">
        <v>130</v>
      </c>
      <c r="D27" s="38" t="s">
        <v>131</v>
      </c>
      <c r="E27" s="9">
        <v>1461825.5190000001</v>
      </c>
      <c r="F27" s="59">
        <v>0</v>
      </c>
      <c r="G27" s="50">
        <v>0</v>
      </c>
      <c r="H27" s="60">
        <v>0</v>
      </c>
      <c r="I27" s="61">
        <v>0</v>
      </c>
      <c r="J27" s="50">
        <v>0</v>
      </c>
      <c r="K27" s="62">
        <v>0</v>
      </c>
      <c r="L27" s="63" t="s">
        <v>608</v>
      </c>
    </row>
    <row r="28" spans="1:12" x14ac:dyDescent="0.35">
      <c r="A28" s="7"/>
      <c r="B28" s="8" t="s">
        <v>27</v>
      </c>
      <c r="C28" s="38" t="s">
        <v>135</v>
      </c>
      <c r="D28" s="38" t="s">
        <v>136</v>
      </c>
      <c r="E28" s="9">
        <v>7523.808</v>
      </c>
      <c r="F28" s="59">
        <v>0</v>
      </c>
      <c r="G28" s="50">
        <v>0</v>
      </c>
      <c r="H28" s="60">
        <v>0</v>
      </c>
      <c r="I28" s="61">
        <v>0</v>
      </c>
      <c r="J28" s="50">
        <v>0</v>
      </c>
      <c r="K28" s="62">
        <v>0</v>
      </c>
      <c r="L28" s="63">
        <v>0</v>
      </c>
    </row>
    <row r="29" spans="1:12" ht="26.5" x14ac:dyDescent="0.35">
      <c r="A29" s="7"/>
      <c r="B29" s="8"/>
      <c r="C29" s="38" t="s">
        <v>137</v>
      </c>
      <c r="D29" s="38" t="s">
        <v>138</v>
      </c>
      <c r="E29" s="9">
        <v>1578612.324</v>
      </c>
      <c r="F29" s="59">
        <v>0</v>
      </c>
      <c r="G29" s="50">
        <v>0</v>
      </c>
      <c r="H29" s="60">
        <v>0</v>
      </c>
      <c r="I29" s="61">
        <v>0</v>
      </c>
      <c r="J29" s="50">
        <v>0</v>
      </c>
      <c r="K29" s="62">
        <v>0</v>
      </c>
      <c r="L29" s="63" t="s">
        <v>608</v>
      </c>
    </row>
    <row r="30" spans="1:12" ht="26.5" x14ac:dyDescent="0.35">
      <c r="A30" s="7"/>
      <c r="B30" s="8"/>
      <c r="C30" s="38" t="s">
        <v>139</v>
      </c>
      <c r="D30" s="38" t="s">
        <v>140</v>
      </c>
      <c r="E30" s="9">
        <v>1039301.356</v>
      </c>
      <c r="F30" s="59">
        <v>0</v>
      </c>
      <c r="G30" s="50">
        <v>2738758.5417219088</v>
      </c>
      <c r="H30" s="60">
        <v>9732173.5099999998</v>
      </c>
      <c r="I30" s="61">
        <v>0</v>
      </c>
      <c r="J30" s="50">
        <v>0</v>
      </c>
      <c r="K30" s="62">
        <v>0</v>
      </c>
      <c r="L30" s="63" t="s">
        <v>608</v>
      </c>
    </row>
    <row r="31" spans="1:12" ht="26.5" x14ac:dyDescent="0.35">
      <c r="A31" s="7"/>
      <c r="B31" s="8"/>
      <c r="C31" s="38" t="s">
        <v>141</v>
      </c>
      <c r="D31" s="38" t="s">
        <v>142</v>
      </c>
      <c r="E31" s="9">
        <v>9595544.9110000003</v>
      </c>
      <c r="F31" s="59">
        <v>0</v>
      </c>
      <c r="G31" s="50">
        <v>0</v>
      </c>
      <c r="H31" s="60">
        <v>0</v>
      </c>
      <c r="I31" s="61">
        <v>0</v>
      </c>
      <c r="J31" s="50">
        <v>0</v>
      </c>
      <c r="K31" s="62">
        <v>0</v>
      </c>
      <c r="L31" s="63" t="s">
        <v>608</v>
      </c>
    </row>
    <row r="32" spans="1:12" x14ac:dyDescent="0.35">
      <c r="A32" s="7"/>
      <c r="B32" s="8"/>
      <c r="C32" s="38" t="s">
        <v>143</v>
      </c>
      <c r="D32" s="38" t="s">
        <v>144</v>
      </c>
      <c r="E32" s="9">
        <v>500058.80300000001</v>
      </c>
      <c r="F32" s="59">
        <v>0</v>
      </c>
      <c r="G32" s="50">
        <v>0</v>
      </c>
      <c r="H32" s="60">
        <v>3244768.63</v>
      </c>
      <c r="I32" s="61">
        <v>0</v>
      </c>
      <c r="J32" s="50">
        <v>0</v>
      </c>
      <c r="K32" s="62">
        <v>0</v>
      </c>
      <c r="L32" s="63">
        <v>0</v>
      </c>
    </row>
    <row r="33" spans="1:12" x14ac:dyDescent="0.35">
      <c r="A33" s="7"/>
      <c r="B33" s="8"/>
      <c r="C33" s="38" t="s">
        <v>145</v>
      </c>
      <c r="D33" s="38" t="s">
        <v>146</v>
      </c>
      <c r="E33" s="9">
        <v>585402.27399999998</v>
      </c>
      <c r="F33" s="59">
        <v>0</v>
      </c>
      <c r="G33" s="50">
        <v>0</v>
      </c>
      <c r="H33" s="60">
        <v>4903602.28</v>
      </c>
      <c r="I33" s="61">
        <v>563059085.55000007</v>
      </c>
      <c r="J33" s="50">
        <v>0</v>
      </c>
      <c r="K33" s="62">
        <v>0</v>
      </c>
      <c r="L33" s="63">
        <v>0</v>
      </c>
    </row>
    <row r="34" spans="1:12" ht="26.5" x14ac:dyDescent="0.35">
      <c r="A34" s="7"/>
      <c r="B34" s="40"/>
      <c r="C34" s="38" t="s">
        <v>152</v>
      </c>
      <c r="D34" s="38" t="s">
        <v>153</v>
      </c>
      <c r="E34" s="9">
        <v>3262013.5350000001</v>
      </c>
      <c r="F34" s="59">
        <v>0</v>
      </c>
      <c r="G34" s="50">
        <v>2785736.5028381827</v>
      </c>
      <c r="H34" s="60">
        <v>4611039.93</v>
      </c>
      <c r="I34" s="61">
        <v>0</v>
      </c>
      <c r="J34" s="50">
        <v>0</v>
      </c>
      <c r="K34" s="62">
        <v>0</v>
      </c>
      <c r="L34" s="63" t="s">
        <v>608</v>
      </c>
    </row>
    <row r="35" spans="1:12" ht="26.5" x14ac:dyDescent="0.35">
      <c r="A35" s="7"/>
      <c r="B35" s="8"/>
      <c r="C35" s="38" t="s">
        <v>156</v>
      </c>
      <c r="D35" s="38" t="s">
        <v>157</v>
      </c>
      <c r="E35" s="9">
        <v>1474460.1170000001</v>
      </c>
      <c r="F35" s="59">
        <v>0</v>
      </c>
      <c r="G35" s="50">
        <v>267112439.1018661</v>
      </c>
      <c r="H35" s="60">
        <v>3701549.12</v>
      </c>
      <c r="I35" s="61">
        <v>411714737.79000002</v>
      </c>
      <c r="J35" s="50">
        <v>0</v>
      </c>
      <c r="K35" s="62">
        <v>0</v>
      </c>
      <c r="L35" s="63" t="s">
        <v>608</v>
      </c>
    </row>
    <row r="36" spans="1:12" x14ac:dyDescent="0.35">
      <c r="A36" s="65"/>
      <c r="B36" s="66" t="s">
        <v>614</v>
      </c>
      <c r="C36" s="66"/>
      <c r="D36" s="66"/>
      <c r="E36" s="67">
        <f>SUM(E18:E35)</f>
        <v>41839657.469999999</v>
      </c>
      <c r="F36" s="68">
        <v>29000000</v>
      </c>
      <c r="G36" s="69">
        <v>1023664017.9100101</v>
      </c>
      <c r="H36" s="70">
        <v>77801347.469999999</v>
      </c>
      <c r="I36" s="71">
        <v>2042392518.0700002</v>
      </c>
      <c r="J36" s="69">
        <v>9679449000</v>
      </c>
      <c r="K36" s="72">
        <v>9679449000</v>
      </c>
      <c r="L36" s="73"/>
    </row>
    <row r="37" spans="1:12" ht="26.5" x14ac:dyDescent="0.35">
      <c r="A37" s="7"/>
      <c r="B37" s="8" t="s">
        <v>22</v>
      </c>
      <c r="C37" s="38" t="s">
        <v>165</v>
      </c>
      <c r="D37" s="38" t="s">
        <v>166</v>
      </c>
      <c r="E37" s="9">
        <v>8985657.1860000007</v>
      </c>
      <c r="F37" s="59">
        <v>0</v>
      </c>
      <c r="G37" s="50">
        <v>0</v>
      </c>
      <c r="H37" s="60">
        <v>0</v>
      </c>
      <c r="I37" s="61">
        <v>3732722265.0400004</v>
      </c>
      <c r="J37" s="50">
        <v>1228323000</v>
      </c>
      <c r="K37" s="62">
        <v>1228323000</v>
      </c>
      <c r="L37" s="63" t="s">
        <v>608</v>
      </c>
    </row>
    <row r="38" spans="1:12" ht="26.5" x14ac:dyDescent="0.35">
      <c r="A38" s="7"/>
      <c r="B38" s="8" t="s">
        <v>27</v>
      </c>
      <c r="C38" s="38" t="s">
        <v>169</v>
      </c>
      <c r="D38" s="38" t="s">
        <v>170</v>
      </c>
      <c r="E38" s="9">
        <v>10207025.447000001</v>
      </c>
      <c r="F38" s="59">
        <v>0</v>
      </c>
      <c r="G38" s="50">
        <v>0</v>
      </c>
      <c r="H38" s="60">
        <v>0</v>
      </c>
      <c r="I38" s="61">
        <v>0</v>
      </c>
      <c r="J38" s="50">
        <v>1963686000</v>
      </c>
      <c r="K38" s="62">
        <v>1963686000</v>
      </c>
      <c r="L38" s="63" t="s">
        <v>608</v>
      </c>
    </row>
    <row r="39" spans="1:12" ht="26.5" x14ac:dyDescent="0.35">
      <c r="A39" s="7"/>
      <c r="B39" s="8" t="s">
        <v>27</v>
      </c>
      <c r="C39" s="38" t="s">
        <v>173</v>
      </c>
      <c r="D39" s="38" t="s">
        <v>174</v>
      </c>
      <c r="E39" s="9">
        <v>546317.03500000003</v>
      </c>
      <c r="F39" s="59">
        <v>0</v>
      </c>
      <c r="G39" s="50">
        <v>0</v>
      </c>
      <c r="H39" s="60">
        <v>0</v>
      </c>
      <c r="I39" s="61">
        <v>0</v>
      </c>
      <c r="J39" s="50">
        <v>122443000</v>
      </c>
      <c r="K39" s="62">
        <v>122443000</v>
      </c>
      <c r="L39" s="63" t="s">
        <v>608</v>
      </c>
    </row>
    <row r="40" spans="1:12" ht="26.5" x14ac:dyDescent="0.35">
      <c r="A40" s="7"/>
      <c r="B40" s="8" t="s">
        <v>42</v>
      </c>
      <c r="C40" s="38" t="s">
        <v>175</v>
      </c>
      <c r="D40" s="38" t="s">
        <v>176</v>
      </c>
      <c r="E40" s="9">
        <v>110773.603</v>
      </c>
      <c r="F40" s="59">
        <v>0</v>
      </c>
      <c r="G40" s="50">
        <v>0</v>
      </c>
      <c r="H40" s="60">
        <v>0</v>
      </c>
      <c r="I40" s="61">
        <v>0</v>
      </c>
      <c r="J40" s="50">
        <v>0</v>
      </c>
      <c r="K40" s="62">
        <v>0</v>
      </c>
      <c r="L40" s="63" t="s">
        <v>608</v>
      </c>
    </row>
    <row r="41" spans="1:12" ht="26.5" x14ac:dyDescent="0.35">
      <c r="A41" s="7"/>
      <c r="B41" s="8" t="s">
        <v>27</v>
      </c>
      <c r="C41" s="38" t="s">
        <v>180</v>
      </c>
      <c r="D41" s="38" t="s">
        <v>181</v>
      </c>
      <c r="E41" s="9">
        <v>3540136.4810000001</v>
      </c>
      <c r="F41" s="59">
        <v>0</v>
      </c>
      <c r="G41" s="50">
        <v>0</v>
      </c>
      <c r="H41" s="60">
        <v>0</v>
      </c>
      <c r="I41" s="61">
        <v>0</v>
      </c>
      <c r="J41" s="50">
        <v>1528395000</v>
      </c>
      <c r="K41" s="62">
        <v>1528395000</v>
      </c>
      <c r="L41" s="63" t="s">
        <v>608</v>
      </c>
    </row>
    <row r="42" spans="1:12" x14ac:dyDescent="0.35">
      <c r="A42" s="7"/>
      <c r="B42" s="8" t="s">
        <v>27</v>
      </c>
      <c r="C42" s="38" t="s">
        <v>182</v>
      </c>
      <c r="D42" s="38" t="s">
        <v>183</v>
      </c>
      <c r="E42" s="9">
        <v>2970787.2170000002</v>
      </c>
      <c r="F42" s="59">
        <v>0</v>
      </c>
      <c r="G42" s="50">
        <v>0</v>
      </c>
      <c r="H42" s="60">
        <v>0</v>
      </c>
      <c r="I42" s="61">
        <v>0</v>
      </c>
      <c r="J42" s="50">
        <v>950538000</v>
      </c>
      <c r="K42" s="62">
        <v>950538000</v>
      </c>
      <c r="L42" s="63">
        <v>0</v>
      </c>
    </row>
    <row r="43" spans="1:12" ht="26.5" x14ac:dyDescent="0.35">
      <c r="A43" s="7"/>
      <c r="B43" s="8" t="s">
        <v>42</v>
      </c>
      <c r="C43" s="38" t="s">
        <v>184</v>
      </c>
      <c r="D43" s="38" t="s">
        <v>185</v>
      </c>
      <c r="E43" s="9">
        <v>15499.031999999999</v>
      </c>
      <c r="F43" s="59">
        <v>0</v>
      </c>
      <c r="G43" s="50">
        <v>0</v>
      </c>
      <c r="H43" s="60">
        <v>0</v>
      </c>
      <c r="I43" s="61">
        <v>0</v>
      </c>
      <c r="J43" s="50">
        <v>0</v>
      </c>
      <c r="K43" s="62">
        <v>0</v>
      </c>
      <c r="L43" s="63" t="s">
        <v>608</v>
      </c>
    </row>
    <row r="44" spans="1:12" x14ac:dyDescent="0.35">
      <c r="A44" s="65"/>
      <c r="B44" s="66" t="s">
        <v>615</v>
      </c>
      <c r="C44" s="66"/>
      <c r="D44" s="66"/>
      <c r="E44" s="67">
        <f>SUM(E37:E43)</f>
        <v>26376196.001000002</v>
      </c>
      <c r="F44" s="68">
        <v>0</v>
      </c>
      <c r="G44" s="69">
        <v>0</v>
      </c>
      <c r="H44" s="70">
        <v>0</v>
      </c>
      <c r="I44" s="71">
        <v>3732722265.0400004</v>
      </c>
      <c r="J44" s="69">
        <v>5793385000</v>
      </c>
      <c r="K44" s="72">
        <v>5793385000</v>
      </c>
      <c r="L44" s="73"/>
    </row>
    <row r="45" spans="1:12" x14ac:dyDescent="0.35">
      <c r="A45" s="7"/>
      <c r="B45" s="8" t="s">
        <v>27</v>
      </c>
      <c r="C45" s="38" t="s">
        <v>197</v>
      </c>
      <c r="D45" s="38" t="s">
        <v>198</v>
      </c>
      <c r="E45" s="9">
        <v>39.098999999999997</v>
      </c>
      <c r="F45" s="59">
        <v>0</v>
      </c>
      <c r="G45" s="50">
        <v>0</v>
      </c>
      <c r="H45" s="60">
        <v>0</v>
      </c>
      <c r="I45" s="61">
        <v>0</v>
      </c>
      <c r="J45" s="50">
        <v>0</v>
      </c>
      <c r="K45" s="62">
        <v>0</v>
      </c>
      <c r="L45" s="63">
        <v>0</v>
      </c>
    </row>
    <row r="46" spans="1:12" x14ac:dyDescent="0.35">
      <c r="A46" s="7"/>
      <c r="B46" s="8" t="s">
        <v>42</v>
      </c>
      <c r="C46" s="38" t="s">
        <v>199</v>
      </c>
      <c r="D46" s="38" t="s">
        <v>200</v>
      </c>
      <c r="E46" s="9">
        <v>1119651.902</v>
      </c>
      <c r="F46" s="59">
        <v>0</v>
      </c>
      <c r="G46" s="50">
        <v>0</v>
      </c>
      <c r="H46" s="60">
        <v>0</v>
      </c>
      <c r="I46" s="61">
        <v>0</v>
      </c>
      <c r="J46" s="50">
        <v>766372000</v>
      </c>
      <c r="K46" s="62">
        <v>766372000</v>
      </c>
      <c r="L46" s="63">
        <v>0</v>
      </c>
    </row>
    <row r="47" spans="1:12" x14ac:dyDescent="0.35">
      <c r="A47" s="7"/>
      <c r="B47" s="8" t="s">
        <v>27</v>
      </c>
      <c r="C47" s="38" t="s">
        <v>208</v>
      </c>
      <c r="D47" s="38" t="s">
        <v>209</v>
      </c>
      <c r="E47" s="9">
        <v>-675.37400000000002</v>
      </c>
      <c r="F47" s="59">
        <v>3000000</v>
      </c>
      <c r="G47" s="50">
        <v>0</v>
      </c>
      <c r="H47" s="60">
        <v>0</v>
      </c>
      <c r="I47" s="61">
        <v>0</v>
      </c>
      <c r="J47" s="50">
        <v>0</v>
      </c>
      <c r="K47" s="62">
        <v>0</v>
      </c>
      <c r="L47" s="63">
        <v>0</v>
      </c>
    </row>
    <row r="48" spans="1:12" x14ac:dyDescent="0.35">
      <c r="A48" s="7"/>
      <c r="B48" s="8" t="s">
        <v>27</v>
      </c>
      <c r="C48" s="38" t="s">
        <v>210</v>
      </c>
      <c r="D48" s="38" t="s">
        <v>211</v>
      </c>
      <c r="E48" s="9">
        <v>3191886.003</v>
      </c>
      <c r="F48" s="59">
        <v>0</v>
      </c>
      <c r="G48" s="50">
        <v>0</v>
      </c>
      <c r="H48" s="60">
        <v>0</v>
      </c>
      <c r="I48" s="61">
        <v>0</v>
      </c>
      <c r="J48" s="50">
        <v>1430051000</v>
      </c>
      <c r="K48" s="62">
        <v>1430051000</v>
      </c>
      <c r="L48" s="63">
        <v>0</v>
      </c>
    </row>
    <row r="49" spans="1:12" x14ac:dyDescent="0.35">
      <c r="A49" s="7"/>
      <c r="B49" s="8" t="s">
        <v>27</v>
      </c>
      <c r="C49" s="38" t="s">
        <v>219</v>
      </c>
      <c r="D49" s="38" t="s">
        <v>220</v>
      </c>
      <c r="E49" s="9">
        <v>219.14699999999999</v>
      </c>
      <c r="F49" s="59">
        <v>0</v>
      </c>
      <c r="G49" s="50">
        <v>0</v>
      </c>
      <c r="H49" s="60">
        <v>0</v>
      </c>
      <c r="I49" s="61">
        <v>0</v>
      </c>
      <c r="J49" s="50">
        <v>0</v>
      </c>
      <c r="K49" s="62">
        <v>0</v>
      </c>
      <c r="L49" s="63">
        <v>0</v>
      </c>
    </row>
    <row r="50" spans="1:12" x14ac:dyDescent="0.35">
      <c r="A50" s="7"/>
      <c r="B50" s="8" t="s">
        <v>27</v>
      </c>
      <c r="C50" s="38" t="s">
        <v>221</v>
      </c>
      <c r="D50" s="38" t="s">
        <v>222</v>
      </c>
      <c r="E50" s="9">
        <v>29383.632000000001</v>
      </c>
      <c r="F50" s="59">
        <v>0</v>
      </c>
      <c r="G50" s="50">
        <v>0</v>
      </c>
      <c r="H50" s="60">
        <v>0</v>
      </c>
      <c r="I50" s="61">
        <v>0</v>
      </c>
      <c r="J50" s="50">
        <v>0</v>
      </c>
      <c r="K50" s="62">
        <v>0</v>
      </c>
      <c r="L50" s="63">
        <v>0</v>
      </c>
    </row>
    <row r="51" spans="1:12" x14ac:dyDescent="0.35">
      <c r="A51" s="7"/>
      <c r="B51" s="8" t="s">
        <v>27</v>
      </c>
      <c r="C51" s="38" t="s">
        <v>234</v>
      </c>
      <c r="D51" s="38" t="s">
        <v>235</v>
      </c>
      <c r="E51" s="9">
        <v>539.21500000000003</v>
      </c>
      <c r="F51" s="59">
        <v>0</v>
      </c>
      <c r="G51" s="50">
        <v>0</v>
      </c>
      <c r="H51" s="60">
        <v>0</v>
      </c>
      <c r="I51" s="61">
        <v>0</v>
      </c>
      <c r="J51" s="50">
        <v>0</v>
      </c>
      <c r="K51" s="62">
        <v>0</v>
      </c>
      <c r="L51" s="63">
        <v>0</v>
      </c>
    </row>
    <row r="52" spans="1:12" ht="26.5" x14ac:dyDescent="0.35">
      <c r="A52" s="7"/>
      <c r="B52" s="8" t="s">
        <v>42</v>
      </c>
      <c r="C52" s="38" t="s">
        <v>236</v>
      </c>
      <c r="D52" s="38" t="s">
        <v>237</v>
      </c>
      <c r="E52" s="9">
        <v>321080.21299999999</v>
      </c>
      <c r="F52" s="59">
        <v>0</v>
      </c>
      <c r="G52" s="50">
        <v>0</v>
      </c>
      <c r="H52" s="60">
        <v>0</v>
      </c>
      <c r="I52" s="61">
        <v>0</v>
      </c>
      <c r="J52" s="50">
        <v>0</v>
      </c>
      <c r="K52" s="62">
        <v>0</v>
      </c>
      <c r="L52" s="63" t="s">
        <v>608</v>
      </c>
    </row>
    <row r="53" spans="1:12" ht="26.5" x14ac:dyDescent="0.35">
      <c r="A53" s="7"/>
      <c r="B53" s="8" t="s">
        <v>27</v>
      </c>
      <c r="C53" s="38" t="s">
        <v>239</v>
      </c>
      <c r="D53" s="38" t="s">
        <v>240</v>
      </c>
      <c r="E53" s="9">
        <v>999483.61</v>
      </c>
      <c r="F53" s="59">
        <v>0</v>
      </c>
      <c r="G53" s="50">
        <v>0</v>
      </c>
      <c r="H53" s="60">
        <v>0</v>
      </c>
      <c r="I53" s="61">
        <v>596916607.47000003</v>
      </c>
      <c r="J53" s="50">
        <v>0</v>
      </c>
      <c r="K53" s="62">
        <v>0</v>
      </c>
      <c r="L53" s="63" t="s">
        <v>608</v>
      </c>
    </row>
    <row r="54" spans="1:12" x14ac:dyDescent="0.35">
      <c r="A54" s="7"/>
      <c r="B54" s="8" t="s">
        <v>27</v>
      </c>
      <c r="C54" s="38" t="s">
        <v>241</v>
      </c>
      <c r="D54" s="38" t="s">
        <v>242</v>
      </c>
      <c r="E54" s="9">
        <v>32397.14</v>
      </c>
      <c r="F54" s="59">
        <v>0</v>
      </c>
      <c r="G54" s="50">
        <v>0</v>
      </c>
      <c r="H54" s="60">
        <v>0</v>
      </c>
      <c r="I54" s="61">
        <v>25302142.600000001</v>
      </c>
      <c r="J54" s="50">
        <v>0</v>
      </c>
      <c r="K54" s="62">
        <v>0</v>
      </c>
      <c r="L54" s="63">
        <v>0</v>
      </c>
    </row>
    <row r="55" spans="1:12" x14ac:dyDescent="0.35">
      <c r="A55" s="7"/>
      <c r="B55" s="8" t="s">
        <v>27</v>
      </c>
      <c r="C55" s="38" t="s">
        <v>243</v>
      </c>
      <c r="D55" s="38" t="s">
        <v>244</v>
      </c>
      <c r="E55" s="9">
        <v>9018.4950000000008</v>
      </c>
      <c r="F55" s="59">
        <v>0</v>
      </c>
      <c r="G55" s="50">
        <v>0</v>
      </c>
      <c r="H55" s="60">
        <v>0</v>
      </c>
      <c r="I55" s="61">
        <v>0</v>
      </c>
      <c r="J55" s="50">
        <v>0</v>
      </c>
      <c r="K55" s="62">
        <v>0</v>
      </c>
      <c r="L55" s="63">
        <v>0</v>
      </c>
    </row>
    <row r="56" spans="1:12" ht="26.5" x14ac:dyDescent="0.35">
      <c r="A56" s="7"/>
      <c r="B56" s="8" t="s">
        <v>42</v>
      </c>
      <c r="C56" s="38" t="s">
        <v>245</v>
      </c>
      <c r="D56" s="38" t="s">
        <v>246</v>
      </c>
      <c r="E56" s="9">
        <v>156550.092</v>
      </c>
      <c r="F56" s="59">
        <v>0</v>
      </c>
      <c r="G56" s="50">
        <v>0</v>
      </c>
      <c r="H56" s="60">
        <v>0</v>
      </c>
      <c r="I56" s="61">
        <v>0</v>
      </c>
      <c r="J56" s="50">
        <v>0</v>
      </c>
      <c r="K56" s="62">
        <v>0</v>
      </c>
      <c r="L56" s="63" t="s">
        <v>608</v>
      </c>
    </row>
    <row r="57" spans="1:12" x14ac:dyDescent="0.35">
      <c r="A57" s="7"/>
      <c r="B57" s="8" t="s">
        <v>27</v>
      </c>
      <c r="C57" s="38" t="s">
        <v>252</v>
      </c>
      <c r="D57" s="38" t="s">
        <v>253</v>
      </c>
      <c r="E57" s="9">
        <v>336208.40899999999</v>
      </c>
      <c r="F57" s="59">
        <v>0</v>
      </c>
      <c r="G57" s="50">
        <v>0</v>
      </c>
      <c r="H57" s="60">
        <v>0</v>
      </c>
      <c r="I57" s="61">
        <v>327800115.61999995</v>
      </c>
      <c r="J57" s="50">
        <v>0</v>
      </c>
      <c r="K57" s="62">
        <v>0</v>
      </c>
      <c r="L57" s="63">
        <v>0</v>
      </c>
    </row>
    <row r="58" spans="1:12" x14ac:dyDescent="0.35">
      <c r="A58" s="44"/>
      <c r="B58" s="8" t="s">
        <v>42</v>
      </c>
      <c r="C58" s="38" t="s">
        <v>258</v>
      </c>
      <c r="D58" s="38" t="s">
        <v>259</v>
      </c>
      <c r="E58" s="9">
        <v>55495.519999999997</v>
      </c>
      <c r="F58" s="59">
        <v>0</v>
      </c>
      <c r="G58" s="50">
        <v>0</v>
      </c>
      <c r="H58" s="60">
        <v>0</v>
      </c>
      <c r="I58" s="61">
        <v>0</v>
      </c>
      <c r="J58" s="50">
        <v>0</v>
      </c>
      <c r="K58" s="62">
        <v>0</v>
      </c>
      <c r="L58" s="63">
        <v>0</v>
      </c>
    </row>
    <row r="59" spans="1:12" x14ac:dyDescent="0.35">
      <c r="A59" s="7"/>
      <c r="B59" s="8" t="s">
        <v>27</v>
      </c>
      <c r="C59" s="38" t="s">
        <v>263</v>
      </c>
      <c r="D59" s="38" t="s">
        <v>264</v>
      </c>
      <c r="E59" s="9">
        <v>11815.993</v>
      </c>
      <c r="F59" s="59">
        <v>0</v>
      </c>
      <c r="G59" s="50">
        <v>0</v>
      </c>
      <c r="H59" s="60">
        <v>0</v>
      </c>
      <c r="I59" s="61">
        <v>0</v>
      </c>
      <c r="J59" s="50">
        <v>0</v>
      </c>
      <c r="K59" s="62">
        <v>0</v>
      </c>
      <c r="L59" s="63">
        <v>0</v>
      </c>
    </row>
    <row r="60" spans="1:12" x14ac:dyDescent="0.35">
      <c r="A60" s="7"/>
      <c r="B60" s="8" t="s">
        <v>27</v>
      </c>
      <c r="C60" s="38" t="s">
        <v>265</v>
      </c>
      <c r="D60" s="38" t="s">
        <v>266</v>
      </c>
      <c r="E60" s="9">
        <v>24229.512999999999</v>
      </c>
      <c r="F60" s="59">
        <v>0</v>
      </c>
      <c r="G60" s="50">
        <v>0</v>
      </c>
      <c r="H60" s="60">
        <v>0</v>
      </c>
      <c r="I60" s="61">
        <v>0</v>
      </c>
      <c r="J60" s="50">
        <v>0</v>
      </c>
      <c r="K60" s="62">
        <v>0</v>
      </c>
      <c r="L60" s="63">
        <v>0</v>
      </c>
    </row>
    <row r="61" spans="1:12" ht="26.5" x14ac:dyDescent="0.35">
      <c r="A61" s="7"/>
      <c r="B61" s="8" t="s">
        <v>42</v>
      </c>
      <c r="C61" s="38" t="s">
        <v>269</v>
      </c>
      <c r="D61" s="38" t="s">
        <v>270</v>
      </c>
      <c r="E61" s="9">
        <v>133767.01800000001</v>
      </c>
      <c r="F61" s="59">
        <v>0</v>
      </c>
      <c r="G61" s="50">
        <v>0</v>
      </c>
      <c r="H61" s="60">
        <v>0</v>
      </c>
      <c r="I61" s="61">
        <v>0</v>
      </c>
      <c r="J61" s="50">
        <v>0</v>
      </c>
      <c r="K61" s="62">
        <v>0</v>
      </c>
      <c r="L61" s="63" t="s">
        <v>608</v>
      </c>
    </row>
    <row r="62" spans="1:12" x14ac:dyDescent="0.35">
      <c r="A62" s="65"/>
      <c r="B62" s="66" t="s">
        <v>616</v>
      </c>
      <c r="C62" s="66"/>
      <c r="D62" s="66"/>
      <c r="E62" s="67">
        <f>SUM(E45:E61)</f>
        <v>6421089.6269999994</v>
      </c>
      <c r="F62" s="68">
        <v>3000000</v>
      </c>
      <c r="G62" s="69">
        <v>0</v>
      </c>
      <c r="H62" s="70">
        <v>0</v>
      </c>
      <c r="I62" s="71">
        <v>950018865.69000006</v>
      </c>
      <c r="J62" s="69">
        <v>2196423000</v>
      </c>
      <c r="K62" s="72">
        <v>2196423000</v>
      </c>
      <c r="L62" s="73"/>
    </row>
    <row r="63" spans="1:12" ht="26.5" x14ac:dyDescent="0.35">
      <c r="A63" s="7"/>
      <c r="B63" s="8" t="s">
        <v>42</v>
      </c>
      <c r="C63" s="38" t="s">
        <v>319</v>
      </c>
      <c r="D63" s="38" t="s">
        <v>320</v>
      </c>
      <c r="E63" s="9">
        <v>783547.79099999997</v>
      </c>
      <c r="F63" s="59">
        <v>0</v>
      </c>
      <c r="G63" s="50">
        <v>0</v>
      </c>
      <c r="H63" s="60">
        <v>0</v>
      </c>
      <c r="I63" s="61">
        <v>0</v>
      </c>
      <c r="J63" s="50">
        <v>0</v>
      </c>
      <c r="K63" s="62">
        <v>0</v>
      </c>
      <c r="L63" s="63" t="s">
        <v>608</v>
      </c>
    </row>
    <row r="64" spans="1:12" x14ac:dyDescent="0.35">
      <c r="A64" s="7"/>
      <c r="B64" s="8" t="s">
        <v>27</v>
      </c>
      <c r="C64" s="38" t="s">
        <v>322</v>
      </c>
      <c r="D64" s="38" t="s">
        <v>323</v>
      </c>
      <c r="E64" s="9">
        <v>55839.031999999999</v>
      </c>
      <c r="F64" s="59">
        <v>0</v>
      </c>
      <c r="G64" s="50">
        <v>0</v>
      </c>
      <c r="H64" s="60">
        <v>0</v>
      </c>
      <c r="I64" s="61">
        <v>52059053.18</v>
      </c>
      <c r="J64" s="50">
        <v>0</v>
      </c>
      <c r="K64" s="62">
        <v>0</v>
      </c>
      <c r="L64" s="63">
        <v>0</v>
      </c>
    </row>
    <row r="65" spans="1:12" x14ac:dyDescent="0.35">
      <c r="A65" s="7"/>
      <c r="B65" s="8" t="s">
        <v>27</v>
      </c>
      <c r="C65" s="38" t="s">
        <v>326</v>
      </c>
      <c r="D65" s="38" t="s">
        <v>327</v>
      </c>
      <c r="E65" s="9">
        <v>43910.444000000003</v>
      </c>
      <c r="F65" s="59">
        <v>0</v>
      </c>
      <c r="G65" s="50">
        <v>0</v>
      </c>
      <c r="H65" s="60">
        <v>0</v>
      </c>
      <c r="I65" s="61">
        <v>0</v>
      </c>
      <c r="J65" s="50">
        <v>0</v>
      </c>
      <c r="K65" s="62">
        <v>0</v>
      </c>
      <c r="L65" s="63">
        <v>0</v>
      </c>
    </row>
    <row r="66" spans="1:12" x14ac:dyDescent="0.35">
      <c r="A66" s="7"/>
      <c r="B66" s="8" t="s">
        <v>27</v>
      </c>
      <c r="C66" s="38" t="s">
        <v>344</v>
      </c>
      <c r="D66" s="38" t="s">
        <v>345</v>
      </c>
      <c r="E66" s="9">
        <v>669853.14899999998</v>
      </c>
      <c r="F66" s="59">
        <v>0</v>
      </c>
      <c r="G66" s="50">
        <v>0</v>
      </c>
      <c r="H66" s="60">
        <v>0</v>
      </c>
      <c r="I66" s="61">
        <v>0</v>
      </c>
      <c r="J66" s="50">
        <v>257368000</v>
      </c>
      <c r="K66" s="62">
        <v>257368000</v>
      </c>
      <c r="L66" s="63">
        <v>0</v>
      </c>
    </row>
    <row r="67" spans="1:12" x14ac:dyDescent="0.35">
      <c r="A67" s="7"/>
      <c r="B67" s="8" t="s">
        <v>27</v>
      </c>
      <c r="C67" s="38" t="s">
        <v>350</v>
      </c>
      <c r="D67" s="38" t="s">
        <v>351</v>
      </c>
      <c r="E67" s="9">
        <v>242268.253</v>
      </c>
      <c r="F67" s="59">
        <v>0</v>
      </c>
      <c r="G67" s="50">
        <v>0</v>
      </c>
      <c r="H67" s="60">
        <v>0</v>
      </c>
      <c r="I67" s="61">
        <v>246990614.82999998</v>
      </c>
      <c r="J67" s="50">
        <v>0</v>
      </c>
      <c r="K67" s="62">
        <v>0</v>
      </c>
      <c r="L67" s="63">
        <v>0</v>
      </c>
    </row>
    <row r="68" spans="1:12" ht="26.5" x14ac:dyDescent="0.35">
      <c r="A68" s="7"/>
      <c r="B68" s="8" t="s">
        <v>27</v>
      </c>
      <c r="C68" s="38" t="s">
        <v>352</v>
      </c>
      <c r="D68" s="38" t="s">
        <v>353</v>
      </c>
      <c r="E68" s="9">
        <v>1615230.682</v>
      </c>
      <c r="F68" s="59">
        <v>9000000</v>
      </c>
      <c r="G68" s="50">
        <v>0</v>
      </c>
      <c r="H68" s="60">
        <v>0</v>
      </c>
      <c r="I68" s="61">
        <v>0</v>
      </c>
      <c r="J68" s="50">
        <v>0</v>
      </c>
      <c r="K68" s="62">
        <v>0</v>
      </c>
      <c r="L68" s="63" t="s">
        <v>608</v>
      </c>
    </row>
    <row r="69" spans="1:12" ht="26.5" x14ac:dyDescent="0.35">
      <c r="A69" s="7"/>
      <c r="B69" s="8" t="s">
        <v>27</v>
      </c>
      <c r="C69" s="38" t="s">
        <v>363</v>
      </c>
      <c r="D69" s="38" t="s">
        <v>364</v>
      </c>
      <c r="E69" s="9">
        <v>15901.963</v>
      </c>
      <c r="F69" s="59">
        <v>0</v>
      </c>
      <c r="G69" s="50">
        <v>0</v>
      </c>
      <c r="H69" s="60">
        <v>0</v>
      </c>
      <c r="I69" s="61">
        <v>0</v>
      </c>
      <c r="J69" s="50">
        <v>0</v>
      </c>
      <c r="K69" s="62">
        <v>0</v>
      </c>
      <c r="L69" s="63" t="s">
        <v>608</v>
      </c>
    </row>
    <row r="70" spans="1:12" x14ac:dyDescent="0.35">
      <c r="A70" s="65"/>
      <c r="B70" s="66" t="s">
        <v>617</v>
      </c>
      <c r="C70" s="66"/>
      <c r="D70" s="66"/>
      <c r="E70" s="67">
        <f>SUM(E63:E69)</f>
        <v>3426551.3139999998</v>
      </c>
      <c r="F70" s="68">
        <v>9000000</v>
      </c>
      <c r="G70" s="69">
        <v>0</v>
      </c>
      <c r="H70" s="70">
        <v>0</v>
      </c>
      <c r="I70" s="71">
        <v>299049668.00999999</v>
      </c>
      <c r="J70" s="69">
        <v>257368000</v>
      </c>
      <c r="K70" s="72">
        <v>257368000</v>
      </c>
      <c r="L70" s="73"/>
    </row>
    <row r="71" spans="1:12" x14ac:dyDescent="0.35">
      <c r="A71" s="7"/>
      <c r="B71" s="8" t="s">
        <v>27</v>
      </c>
      <c r="C71" s="38" t="s">
        <v>374</v>
      </c>
      <c r="D71" s="38" t="s">
        <v>375</v>
      </c>
      <c r="E71" s="9">
        <v>1037588.939</v>
      </c>
      <c r="F71" s="59">
        <v>13000000</v>
      </c>
      <c r="G71" s="50">
        <v>10225737.745267682</v>
      </c>
      <c r="H71" s="60">
        <v>0</v>
      </c>
      <c r="I71" s="61">
        <v>0</v>
      </c>
      <c r="J71" s="50">
        <v>0</v>
      </c>
      <c r="K71" s="62">
        <v>0</v>
      </c>
      <c r="L71" s="63">
        <v>0</v>
      </c>
    </row>
    <row r="72" spans="1:12" x14ac:dyDescent="0.35">
      <c r="A72" s="7"/>
      <c r="B72" s="8" t="s">
        <v>27</v>
      </c>
      <c r="C72" s="38" t="s">
        <v>380</v>
      </c>
      <c r="D72" s="38" t="s">
        <v>381</v>
      </c>
      <c r="E72" s="9">
        <v>658055.80799999996</v>
      </c>
      <c r="F72" s="59">
        <v>0</v>
      </c>
      <c r="G72" s="50">
        <v>0</v>
      </c>
      <c r="H72" s="60">
        <v>5562869.3799999999</v>
      </c>
      <c r="I72" s="61">
        <v>0</v>
      </c>
      <c r="J72" s="50">
        <v>0</v>
      </c>
      <c r="K72" s="62">
        <v>0</v>
      </c>
      <c r="L72" s="63">
        <v>0</v>
      </c>
    </row>
    <row r="73" spans="1:12" x14ac:dyDescent="0.35">
      <c r="A73" s="7"/>
      <c r="B73" s="8" t="s">
        <v>27</v>
      </c>
      <c r="C73" s="38" t="s">
        <v>382</v>
      </c>
      <c r="D73" s="38" t="s">
        <v>383</v>
      </c>
      <c r="E73" s="9">
        <v>7576778.6040000003</v>
      </c>
      <c r="F73" s="59">
        <v>0</v>
      </c>
      <c r="G73" s="50">
        <v>0</v>
      </c>
      <c r="H73" s="60">
        <v>0</v>
      </c>
      <c r="I73" s="61">
        <v>0</v>
      </c>
      <c r="J73" s="50">
        <v>876659000</v>
      </c>
      <c r="K73" s="62">
        <v>876659000</v>
      </c>
      <c r="L73" s="63">
        <v>0</v>
      </c>
    </row>
    <row r="74" spans="1:12" x14ac:dyDescent="0.35">
      <c r="A74" s="7"/>
      <c r="B74" s="8" t="s">
        <v>27</v>
      </c>
      <c r="C74" s="38" t="s">
        <v>387</v>
      </c>
      <c r="D74" s="38" t="s">
        <v>388</v>
      </c>
      <c r="E74" s="9">
        <v>1849468.3840000001</v>
      </c>
      <c r="F74" s="59">
        <v>0</v>
      </c>
      <c r="G74" s="50">
        <v>0</v>
      </c>
      <c r="H74" s="60">
        <v>0</v>
      </c>
      <c r="I74" s="61">
        <v>0</v>
      </c>
      <c r="J74" s="50">
        <v>510627000</v>
      </c>
      <c r="K74" s="62">
        <v>510627000</v>
      </c>
      <c r="L74" s="63">
        <v>0</v>
      </c>
    </row>
    <row r="75" spans="1:12" x14ac:dyDescent="0.35">
      <c r="A75" s="7"/>
      <c r="B75" s="8" t="s">
        <v>27</v>
      </c>
      <c r="C75" s="38" t="s">
        <v>392</v>
      </c>
      <c r="D75" s="38" t="s">
        <v>393</v>
      </c>
      <c r="E75" s="9">
        <v>446720.83199999999</v>
      </c>
      <c r="F75" s="59">
        <v>16000000</v>
      </c>
      <c r="G75" s="50">
        <v>0</v>
      </c>
      <c r="H75" s="60">
        <v>0</v>
      </c>
      <c r="I75" s="61">
        <v>0</v>
      </c>
      <c r="J75" s="50">
        <v>0</v>
      </c>
      <c r="K75" s="62">
        <v>0</v>
      </c>
      <c r="L75" s="63">
        <v>0</v>
      </c>
    </row>
    <row r="76" spans="1:12" x14ac:dyDescent="0.35">
      <c r="A76" s="7"/>
      <c r="B76" s="8" t="s">
        <v>27</v>
      </c>
      <c r="C76" s="38" t="s">
        <v>403</v>
      </c>
      <c r="D76" s="39" t="s">
        <v>404</v>
      </c>
      <c r="E76" s="9">
        <v>289532.07900000003</v>
      </c>
      <c r="F76" s="59">
        <v>0</v>
      </c>
      <c r="G76" s="50">
        <v>0</v>
      </c>
      <c r="H76" s="60">
        <v>0</v>
      </c>
      <c r="I76" s="61">
        <v>193018428.73999998</v>
      </c>
      <c r="J76" s="50">
        <v>0</v>
      </c>
      <c r="K76" s="62">
        <v>0</v>
      </c>
      <c r="L76" s="63">
        <v>0</v>
      </c>
    </row>
    <row r="77" spans="1:12" x14ac:dyDescent="0.35">
      <c r="A77" s="65"/>
      <c r="B77" s="66" t="s">
        <v>618</v>
      </c>
      <c r="C77" s="66"/>
      <c r="D77" s="66"/>
      <c r="E77" s="67">
        <f>SUM(E71:E76)</f>
        <v>11858144.646</v>
      </c>
      <c r="F77" s="68">
        <v>29000000</v>
      </c>
      <c r="G77" s="69">
        <v>10225737.745267682</v>
      </c>
      <c r="H77" s="70">
        <v>5562869.3799999999</v>
      </c>
      <c r="I77" s="71">
        <v>193018428.73999998</v>
      </c>
      <c r="J77" s="69">
        <v>1387286000</v>
      </c>
      <c r="K77" s="72">
        <v>1387286000</v>
      </c>
      <c r="L77" s="73"/>
    </row>
    <row r="78" spans="1:12" x14ac:dyDescent="0.35">
      <c r="A78" s="7"/>
      <c r="B78" s="8" t="s">
        <v>27</v>
      </c>
      <c r="C78" s="38" t="s">
        <v>418</v>
      </c>
      <c r="D78" s="38" t="s">
        <v>419</v>
      </c>
      <c r="E78" s="9">
        <v>20091.38</v>
      </c>
      <c r="F78" s="59">
        <v>0</v>
      </c>
      <c r="G78" s="50">
        <v>0</v>
      </c>
      <c r="H78" s="60">
        <v>0</v>
      </c>
      <c r="I78" s="61">
        <v>150807031.44999999</v>
      </c>
      <c r="J78" s="50">
        <v>0</v>
      </c>
      <c r="K78" s="62">
        <v>0</v>
      </c>
      <c r="L78" s="63">
        <v>0</v>
      </c>
    </row>
    <row r="79" spans="1:12" x14ac:dyDescent="0.35">
      <c r="A79" s="7"/>
      <c r="B79" s="8" t="s">
        <v>27</v>
      </c>
      <c r="C79" s="38" t="s">
        <v>424</v>
      </c>
      <c r="D79" s="38" t="s">
        <v>425</v>
      </c>
      <c r="E79" s="9">
        <v>126987.724</v>
      </c>
      <c r="F79" s="59">
        <v>0</v>
      </c>
      <c r="G79" s="50">
        <v>0</v>
      </c>
      <c r="H79" s="60">
        <v>0</v>
      </c>
      <c r="I79" s="61">
        <v>0</v>
      </c>
      <c r="J79" s="50">
        <v>21700000</v>
      </c>
      <c r="K79" s="62">
        <v>21700000</v>
      </c>
      <c r="L79" s="63">
        <v>0</v>
      </c>
    </row>
    <row r="80" spans="1:12" ht="26.5" x14ac:dyDescent="0.35">
      <c r="A80" s="7"/>
      <c r="B80" s="8" t="s">
        <v>27</v>
      </c>
      <c r="C80" s="38" t="s">
        <v>429</v>
      </c>
      <c r="D80" s="38" t="s">
        <v>430</v>
      </c>
      <c r="E80" s="9">
        <v>137802.81700000001</v>
      </c>
      <c r="F80" s="59">
        <v>0</v>
      </c>
      <c r="G80" s="50">
        <v>0</v>
      </c>
      <c r="H80" s="60">
        <v>0</v>
      </c>
      <c r="I80" s="61">
        <v>0</v>
      </c>
      <c r="J80" s="50">
        <v>0</v>
      </c>
      <c r="K80" s="62">
        <v>0</v>
      </c>
      <c r="L80" s="63" t="s">
        <v>608</v>
      </c>
    </row>
    <row r="81" spans="1:12" x14ac:dyDescent="0.35">
      <c r="A81" s="7"/>
      <c r="B81" s="8" t="s">
        <v>27</v>
      </c>
      <c r="C81" s="38" t="s">
        <v>431</v>
      </c>
      <c r="D81" s="38" t="s">
        <v>432</v>
      </c>
      <c r="E81" s="9">
        <v>33162.483</v>
      </c>
      <c r="F81" s="59">
        <v>0</v>
      </c>
      <c r="G81" s="50">
        <v>0</v>
      </c>
      <c r="H81" s="60">
        <v>0</v>
      </c>
      <c r="I81" s="61">
        <v>0</v>
      </c>
      <c r="J81" s="50">
        <v>0</v>
      </c>
      <c r="K81" s="62">
        <v>0</v>
      </c>
      <c r="L81" s="63">
        <v>0</v>
      </c>
    </row>
    <row r="82" spans="1:12" x14ac:dyDescent="0.35">
      <c r="A82" s="7"/>
      <c r="B82" s="8" t="s">
        <v>27</v>
      </c>
      <c r="C82" s="38" t="s">
        <v>433</v>
      </c>
      <c r="D82" s="38" t="s">
        <v>434</v>
      </c>
      <c r="E82" s="9">
        <v>577035.74199999997</v>
      </c>
      <c r="F82" s="59">
        <v>0</v>
      </c>
      <c r="G82" s="50">
        <v>0</v>
      </c>
      <c r="H82" s="60">
        <v>0</v>
      </c>
      <c r="I82" s="61">
        <v>543755787.37</v>
      </c>
      <c r="J82" s="50">
        <v>0</v>
      </c>
      <c r="K82" s="62">
        <v>0</v>
      </c>
      <c r="L82" s="63">
        <v>0</v>
      </c>
    </row>
    <row r="83" spans="1:12" x14ac:dyDescent="0.35">
      <c r="A83" s="7"/>
      <c r="B83" s="8" t="s">
        <v>27</v>
      </c>
      <c r="C83" s="38" t="s">
        <v>437</v>
      </c>
      <c r="D83" s="38" t="s">
        <v>438</v>
      </c>
      <c r="E83" s="9">
        <v>160930.76</v>
      </c>
      <c r="F83" s="59">
        <v>10000000</v>
      </c>
      <c r="G83" s="50">
        <v>34109453.310000002</v>
      </c>
      <c r="H83" s="60">
        <v>0</v>
      </c>
      <c r="I83" s="61">
        <v>0</v>
      </c>
      <c r="J83" s="50">
        <v>0</v>
      </c>
      <c r="K83" s="62">
        <v>0</v>
      </c>
      <c r="L83" s="63">
        <v>0</v>
      </c>
    </row>
    <row r="84" spans="1:12" x14ac:dyDescent="0.35">
      <c r="A84" s="7"/>
      <c r="B84" s="8" t="s">
        <v>27</v>
      </c>
      <c r="C84" s="38" t="s">
        <v>439</v>
      </c>
      <c r="D84" s="38" t="s">
        <v>440</v>
      </c>
      <c r="E84" s="9">
        <v>267931.68199999997</v>
      </c>
      <c r="F84" s="59">
        <v>0</v>
      </c>
      <c r="G84" s="50">
        <v>4554175.0944501152</v>
      </c>
      <c r="H84" s="60">
        <v>0</v>
      </c>
      <c r="I84" s="61">
        <v>0</v>
      </c>
      <c r="J84" s="50">
        <v>0</v>
      </c>
      <c r="K84" s="62">
        <v>0</v>
      </c>
      <c r="L84" s="63">
        <v>0</v>
      </c>
    </row>
    <row r="85" spans="1:12" ht="26.5" x14ac:dyDescent="0.35">
      <c r="A85" s="7"/>
      <c r="B85" s="8" t="s">
        <v>27</v>
      </c>
      <c r="C85" s="38" t="s">
        <v>441</v>
      </c>
      <c r="D85" s="39" t="s">
        <v>442</v>
      </c>
      <c r="E85" s="9">
        <v>367873.712</v>
      </c>
      <c r="F85" s="59">
        <v>0</v>
      </c>
      <c r="G85" s="50">
        <v>0</v>
      </c>
      <c r="H85" s="60">
        <v>0</v>
      </c>
      <c r="I85" s="61">
        <v>327352444.21999997</v>
      </c>
      <c r="J85" s="50">
        <v>0</v>
      </c>
      <c r="K85" s="62">
        <v>0</v>
      </c>
      <c r="L85" s="63" t="s">
        <v>608</v>
      </c>
    </row>
    <row r="86" spans="1:12" x14ac:dyDescent="0.35">
      <c r="A86" s="7"/>
      <c r="B86" s="40" t="s">
        <v>27</v>
      </c>
      <c r="C86" s="38" t="s">
        <v>448</v>
      </c>
      <c r="D86" s="38" t="s">
        <v>449</v>
      </c>
      <c r="E86" s="9">
        <v>890111.82200000004</v>
      </c>
      <c r="F86" s="59">
        <v>0</v>
      </c>
      <c r="G86" s="50">
        <v>49251659.889999993</v>
      </c>
      <c r="H86" s="60">
        <v>126326168.15000001</v>
      </c>
      <c r="I86" s="61">
        <v>0</v>
      </c>
      <c r="J86" s="50">
        <v>0</v>
      </c>
      <c r="K86" s="62">
        <v>0</v>
      </c>
      <c r="L86" s="63">
        <v>0</v>
      </c>
    </row>
    <row r="87" spans="1:12" x14ac:dyDescent="0.35">
      <c r="A87" s="7"/>
      <c r="B87" s="8" t="s">
        <v>27</v>
      </c>
      <c r="C87" s="38" t="s">
        <v>450</v>
      </c>
      <c r="D87" s="38" t="s">
        <v>451</v>
      </c>
      <c r="E87" s="9">
        <v>91899.282000000007</v>
      </c>
      <c r="F87" s="59">
        <v>7000000</v>
      </c>
      <c r="G87" s="50">
        <v>29616297.439999998</v>
      </c>
      <c r="H87" s="60">
        <v>0</v>
      </c>
      <c r="I87" s="61">
        <v>0</v>
      </c>
      <c r="J87" s="50">
        <v>0</v>
      </c>
      <c r="K87" s="62">
        <v>0</v>
      </c>
      <c r="L87" s="63">
        <v>0</v>
      </c>
    </row>
    <row r="88" spans="1:12" x14ac:dyDescent="0.35">
      <c r="A88" s="7"/>
      <c r="B88" s="8" t="s">
        <v>27</v>
      </c>
      <c r="C88" s="38" t="s">
        <v>454</v>
      </c>
      <c r="D88" s="38" t="s">
        <v>455</v>
      </c>
      <c r="E88" s="9">
        <v>80488.654999999999</v>
      </c>
      <c r="F88" s="59">
        <v>0</v>
      </c>
      <c r="G88" s="50">
        <v>0</v>
      </c>
      <c r="H88" s="60">
        <v>0</v>
      </c>
      <c r="I88" s="61">
        <v>53239851.740000002</v>
      </c>
      <c r="J88" s="50">
        <v>0</v>
      </c>
      <c r="K88" s="62">
        <v>0</v>
      </c>
      <c r="L88" s="63">
        <v>0</v>
      </c>
    </row>
    <row r="89" spans="1:12" x14ac:dyDescent="0.35">
      <c r="A89" s="7"/>
      <c r="B89" s="8" t="s">
        <v>27</v>
      </c>
      <c r="C89" s="38" t="s">
        <v>465</v>
      </c>
      <c r="D89" s="38" t="s">
        <v>466</v>
      </c>
      <c r="E89" s="9">
        <v>302345.783</v>
      </c>
      <c r="F89" s="59">
        <v>0</v>
      </c>
      <c r="G89" s="50">
        <v>0</v>
      </c>
      <c r="H89" s="60">
        <v>0</v>
      </c>
      <c r="I89" s="61">
        <v>0</v>
      </c>
      <c r="J89" s="50">
        <v>0</v>
      </c>
      <c r="K89" s="62">
        <v>0</v>
      </c>
      <c r="L89" s="63" t="s">
        <v>610</v>
      </c>
    </row>
    <row r="90" spans="1:12" x14ac:dyDescent="0.35">
      <c r="A90" s="7"/>
      <c r="B90" s="8" t="s">
        <v>27</v>
      </c>
      <c r="C90" s="38" t="s">
        <v>467</v>
      </c>
      <c r="D90" s="38" t="s">
        <v>468</v>
      </c>
      <c r="E90" s="9">
        <v>530632.47600000002</v>
      </c>
      <c r="F90" s="59">
        <v>0</v>
      </c>
      <c r="G90" s="50">
        <v>0</v>
      </c>
      <c r="H90" s="60">
        <v>0</v>
      </c>
      <c r="I90" s="61">
        <v>0</v>
      </c>
      <c r="J90" s="50">
        <v>123353000</v>
      </c>
      <c r="K90" s="62">
        <v>123353000</v>
      </c>
      <c r="L90" s="63">
        <v>0</v>
      </c>
    </row>
    <row r="91" spans="1:12" x14ac:dyDescent="0.35">
      <c r="A91" s="65"/>
      <c r="B91" s="66" t="s">
        <v>619</v>
      </c>
      <c r="C91" s="66"/>
      <c r="D91" s="66"/>
      <c r="E91" s="67">
        <f>SUM(E78:E90)</f>
        <v>3587294.318</v>
      </c>
      <c r="F91" s="68">
        <v>17000000</v>
      </c>
      <c r="G91" s="69">
        <v>117531585.7344501</v>
      </c>
      <c r="H91" s="70">
        <v>126326168.15000001</v>
      </c>
      <c r="I91" s="71">
        <v>1075155114.78</v>
      </c>
      <c r="J91" s="69">
        <v>145053000</v>
      </c>
      <c r="K91" s="72">
        <v>145053000</v>
      </c>
      <c r="L91" s="73"/>
    </row>
    <row r="92" spans="1:12" x14ac:dyDescent="0.35">
      <c r="A92" s="7"/>
      <c r="B92" s="8" t="s">
        <v>27</v>
      </c>
      <c r="C92" s="38" t="s">
        <v>483</v>
      </c>
      <c r="D92" s="38" t="s">
        <v>484</v>
      </c>
      <c r="E92" s="9">
        <v>1234.752</v>
      </c>
      <c r="F92" s="59">
        <v>0</v>
      </c>
      <c r="G92" s="50">
        <v>0</v>
      </c>
      <c r="H92" s="60">
        <v>0</v>
      </c>
      <c r="I92" s="61">
        <v>0</v>
      </c>
      <c r="J92" s="50">
        <v>0</v>
      </c>
      <c r="K92" s="62">
        <v>0</v>
      </c>
      <c r="L92" s="63" t="s">
        <v>611</v>
      </c>
    </row>
    <row r="93" spans="1:12" ht="26.5" x14ac:dyDescent="0.35">
      <c r="A93" s="7"/>
      <c r="B93" s="8" t="s">
        <v>27</v>
      </c>
      <c r="C93" s="38" t="s">
        <v>485</v>
      </c>
      <c r="D93" s="38" t="s">
        <v>486</v>
      </c>
      <c r="E93" s="9">
        <v>3081536.0449999999</v>
      </c>
      <c r="F93" s="59">
        <v>0</v>
      </c>
      <c r="G93" s="50">
        <v>0</v>
      </c>
      <c r="H93" s="60">
        <v>0</v>
      </c>
      <c r="I93" s="61">
        <v>0</v>
      </c>
      <c r="J93" s="50">
        <v>0</v>
      </c>
      <c r="K93" s="62">
        <v>0</v>
      </c>
      <c r="L93" s="63" t="s">
        <v>608</v>
      </c>
    </row>
    <row r="94" spans="1:12" x14ac:dyDescent="0.35">
      <c r="A94" s="7"/>
      <c r="B94" s="8" t="s">
        <v>27</v>
      </c>
      <c r="C94" s="38" t="s">
        <v>489</v>
      </c>
      <c r="D94" s="38" t="s">
        <v>490</v>
      </c>
      <c r="E94" s="9">
        <v>761193.04799999995</v>
      </c>
      <c r="F94" s="59">
        <v>6000000</v>
      </c>
      <c r="G94" s="50">
        <v>0</v>
      </c>
      <c r="H94" s="60">
        <v>29164872.079999998</v>
      </c>
      <c r="I94" s="61">
        <v>0</v>
      </c>
      <c r="J94" s="50">
        <v>0</v>
      </c>
      <c r="K94" s="62">
        <v>0</v>
      </c>
      <c r="L94" s="63">
        <v>0</v>
      </c>
    </row>
    <row r="95" spans="1:12" ht="26.5" x14ac:dyDescent="0.35">
      <c r="A95" s="7"/>
      <c r="B95" s="8" t="s">
        <v>27</v>
      </c>
      <c r="C95" s="38" t="s">
        <v>491</v>
      </c>
      <c r="D95" s="38" t="s">
        <v>492</v>
      </c>
      <c r="E95" s="9">
        <v>28548.185000000001</v>
      </c>
      <c r="F95" s="59">
        <v>0</v>
      </c>
      <c r="G95" s="50">
        <v>0</v>
      </c>
      <c r="H95" s="60">
        <v>0</v>
      </c>
      <c r="I95" s="61">
        <v>0</v>
      </c>
      <c r="J95" s="50">
        <v>0</v>
      </c>
      <c r="K95" s="62">
        <v>0</v>
      </c>
      <c r="L95" s="63" t="s">
        <v>608</v>
      </c>
    </row>
    <row r="96" spans="1:12" x14ac:dyDescent="0.35">
      <c r="A96" s="7"/>
      <c r="B96" s="8" t="s">
        <v>42</v>
      </c>
      <c r="C96" s="38" t="s">
        <v>493</v>
      </c>
      <c r="D96" s="38" t="s">
        <v>494</v>
      </c>
      <c r="E96" s="9">
        <v>24569.705999999998</v>
      </c>
      <c r="F96" s="59">
        <v>0</v>
      </c>
      <c r="G96" s="50">
        <v>0</v>
      </c>
      <c r="H96" s="60">
        <v>0</v>
      </c>
      <c r="I96" s="61">
        <v>0</v>
      </c>
      <c r="J96" s="50">
        <v>0</v>
      </c>
      <c r="K96" s="62">
        <v>0</v>
      </c>
      <c r="L96" s="63">
        <v>0</v>
      </c>
    </row>
    <row r="97" spans="1:12" x14ac:dyDescent="0.35">
      <c r="A97" s="7"/>
      <c r="B97" s="8" t="s">
        <v>27</v>
      </c>
      <c r="C97" s="38" t="s">
        <v>498</v>
      </c>
      <c r="D97" s="38" t="s">
        <v>499</v>
      </c>
      <c r="E97" s="9">
        <v>451022.00099999999</v>
      </c>
      <c r="F97" s="59">
        <v>0</v>
      </c>
      <c r="G97" s="50">
        <v>103739637.66251612</v>
      </c>
      <c r="H97" s="60">
        <v>0</v>
      </c>
      <c r="I97" s="61">
        <v>0</v>
      </c>
      <c r="J97" s="50">
        <v>0</v>
      </c>
      <c r="K97" s="62">
        <v>0</v>
      </c>
      <c r="L97" s="63">
        <v>0</v>
      </c>
    </row>
    <row r="98" spans="1:12" ht="26.5" x14ac:dyDescent="0.35">
      <c r="A98" s="7"/>
      <c r="B98" s="8" t="s">
        <v>27</v>
      </c>
      <c r="C98" s="38" t="s">
        <v>500</v>
      </c>
      <c r="D98" s="38" t="s">
        <v>501</v>
      </c>
      <c r="E98" s="9">
        <v>131166.299</v>
      </c>
      <c r="F98" s="59">
        <v>0</v>
      </c>
      <c r="G98" s="50">
        <v>0</v>
      </c>
      <c r="H98" s="60">
        <v>0</v>
      </c>
      <c r="I98" s="61">
        <v>0</v>
      </c>
      <c r="J98" s="50">
        <v>0</v>
      </c>
      <c r="K98" s="62">
        <v>0</v>
      </c>
      <c r="L98" s="63" t="s">
        <v>608</v>
      </c>
    </row>
    <row r="99" spans="1:12" x14ac:dyDescent="0.35">
      <c r="A99" s="7"/>
      <c r="B99" s="8" t="s">
        <v>27</v>
      </c>
      <c r="C99" s="38" t="s">
        <v>502</v>
      </c>
      <c r="D99" s="38" t="s">
        <v>503</v>
      </c>
      <c r="E99" s="9">
        <v>1029389.441</v>
      </c>
      <c r="F99" s="59">
        <v>8000000</v>
      </c>
      <c r="G99" s="50">
        <v>48718904.509928882</v>
      </c>
      <c r="H99" s="60">
        <v>66198885.630000003</v>
      </c>
      <c r="I99" s="61">
        <v>0</v>
      </c>
      <c r="J99" s="50">
        <v>0</v>
      </c>
      <c r="K99" s="62">
        <v>0</v>
      </c>
      <c r="L99" s="63">
        <v>0</v>
      </c>
    </row>
    <row r="100" spans="1:12" x14ac:dyDescent="0.35">
      <c r="A100" s="7"/>
      <c r="B100" s="8" t="s">
        <v>42</v>
      </c>
      <c r="C100" s="38" t="s">
        <v>506</v>
      </c>
      <c r="D100" s="38" t="s">
        <v>507</v>
      </c>
      <c r="E100" s="9">
        <v>396822.46100000001</v>
      </c>
      <c r="F100" s="59">
        <v>0</v>
      </c>
      <c r="G100" s="50">
        <v>0</v>
      </c>
      <c r="H100" s="60">
        <v>0</v>
      </c>
      <c r="I100" s="61">
        <v>0</v>
      </c>
      <c r="J100" s="50">
        <v>869117000</v>
      </c>
      <c r="K100" s="62">
        <v>869117000</v>
      </c>
      <c r="L100" s="63" t="s">
        <v>611</v>
      </c>
    </row>
    <row r="101" spans="1:12" x14ac:dyDescent="0.35">
      <c r="A101" s="7"/>
      <c r="B101" s="8" t="s">
        <v>27</v>
      </c>
      <c r="C101" s="38" t="s">
        <v>509</v>
      </c>
      <c r="D101" s="38" t="s">
        <v>510</v>
      </c>
      <c r="E101" s="9">
        <v>0</v>
      </c>
      <c r="F101" s="59">
        <v>11000000</v>
      </c>
      <c r="G101" s="50">
        <v>105499055.77394249</v>
      </c>
      <c r="H101" s="60">
        <v>0</v>
      </c>
      <c r="I101" s="61">
        <v>0</v>
      </c>
      <c r="J101" s="50">
        <v>0</v>
      </c>
      <c r="K101" s="62">
        <v>0</v>
      </c>
      <c r="L101" s="63">
        <v>0</v>
      </c>
    </row>
    <row r="102" spans="1:12" x14ac:dyDescent="0.35">
      <c r="A102" s="7"/>
      <c r="B102" s="8" t="s">
        <v>27</v>
      </c>
      <c r="C102" s="38" t="s">
        <v>511</v>
      </c>
      <c r="D102" s="38" t="s">
        <v>512</v>
      </c>
      <c r="E102" s="9">
        <v>584418.97400000005</v>
      </c>
      <c r="F102" s="59">
        <v>27000000</v>
      </c>
      <c r="G102" s="50">
        <v>58976603.165883482</v>
      </c>
      <c r="H102" s="60">
        <v>44624730.899999999</v>
      </c>
      <c r="I102" s="61">
        <v>0</v>
      </c>
      <c r="J102" s="50">
        <v>0</v>
      </c>
      <c r="K102" s="62">
        <v>0</v>
      </c>
      <c r="L102" s="63">
        <v>0</v>
      </c>
    </row>
    <row r="103" spans="1:12" x14ac:dyDescent="0.35">
      <c r="A103" s="7"/>
      <c r="B103" s="8" t="s">
        <v>27</v>
      </c>
      <c r="C103" s="38" t="s">
        <v>515</v>
      </c>
      <c r="D103" s="38" t="s">
        <v>516</v>
      </c>
      <c r="E103" s="9">
        <v>442776.74300000002</v>
      </c>
      <c r="F103" s="59">
        <v>3000000</v>
      </c>
      <c r="G103" s="50">
        <v>0</v>
      </c>
      <c r="H103" s="60">
        <v>0</v>
      </c>
      <c r="I103" s="61">
        <v>0</v>
      </c>
      <c r="J103" s="50">
        <v>0</v>
      </c>
      <c r="K103" s="62">
        <v>0</v>
      </c>
      <c r="L103" s="63">
        <v>0</v>
      </c>
    </row>
    <row r="104" spans="1:12" x14ac:dyDescent="0.35">
      <c r="A104" s="7"/>
      <c r="B104" s="8" t="s">
        <v>42</v>
      </c>
      <c r="C104" s="38" t="s">
        <v>519</v>
      </c>
      <c r="D104" s="38" t="s">
        <v>520</v>
      </c>
      <c r="E104" s="9">
        <v>180649.96900000001</v>
      </c>
      <c r="F104" s="59">
        <v>0</v>
      </c>
      <c r="G104" s="50">
        <v>0</v>
      </c>
      <c r="H104" s="60">
        <v>0</v>
      </c>
      <c r="I104" s="61">
        <v>0</v>
      </c>
      <c r="J104" s="50">
        <v>0</v>
      </c>
      <c r="K104" s="62">
        <v>0</v>
      </c>
      <c r="L104" s="63" t="s">
        <v>611</v>
      </c>
    </row>
    <row r="105" spans="1:12" ht="26.5" x14ac:dyDescent="0.35">
      <c r="A105" s="7"/>
      <c r="B105" s="8" t="s">
        <v>27</v>
      </c>
      <c r="C105" s="38" t="s">
        <v>522</v>
      </c>
      <c r="D105" s="38" t="s">
        <v>523</v>
      </c>
      <c r="E105" s="9">
        <v>5889252.9720000001</v>
      </c>
      <c r="F105" s="59">
        <v>0</v>
      </c>
      <c r="G105" s="50">
        <v>0</v>
      </c>
      <c r="H105" s="60">
        <v>0</v>
      </c>
      <c r="I105" s="61">
        <v>0</v>
      </c>
      <c r="J105" s="50">
        <v>0</v>
      </c>
      <c r="K105" s="62">
        <v>0</v>
      </c>
      <c r="L105" s="63" t="s">
        <v>608</v>
      </c>
    </row>
    <row r="106" spans="1:12" x14ac:dyDescent="0.35">
      <c r="A106" s="7"/>
      <c r="B106" s="8" t="s">
        <v>27</v>
      </c>
      <c r="C106" s="38" t="s">
        <v>524</v>
      </c>
      <c r="D106" s="38" t="s">
        <v>525</v>
      </c>
      <c r="E106" s="9">
        <v>952926.68</v>
      </c>
      <c r="F106" s="59">
        <v>8000000</v>
      </c>
      <c r="G106" s="50">
        <v>0</v>
      </c>
      <c r="H106" s="60">
        <v>0</v>
      </c>
      <c r="I106" s="61">
        <v>0</v>
      </c>
      <c r="J106" s="50">
        <v>401660000</v>
      </c>
      <c r="K106" s="62">
        <v>401660000</v>
      </c>
      <c r="L106" s="63" t="s">
        <v>610</v>
      </c>
    </row>
    <row r="107" spans="1:12" x14ac:dyDescent="0.35">
      <c r="A107" s="7"/>
      <c r="B107" s="8" t="s">
        <v>526</v>
      </c>
      <c r="C107" s="38" t="s">
        <v>527</v>
      </c>
      <c r="D107" s="38" t="s">
        <v>528</v>
      </c>
      <c r="E107" s="9">
        <v>823757.223</v>
      </c>
      <c r="F107" s="59">
        <v>0</v>
      </c>
      <c r="G107" s="50">
        <v>0</v>
      </c>
      <c r="H107" s="60">
        <v>0</v>
      </c>
      <c r="I107" s="61">
        <v>843316091.58000004</v>
      </c>
      <c r="J107" s="50">
        <v>0</v>
      </c>
      <c r="K107" s="62">
        <v>0</v>
      </c>
      <c r="L107" s="63" t="s">
        <v>611</v>
      </c>
    </row>
    <row r="108" spans="1:12" x14ac:dyDescent="0.35">
      <c r="A108" s="65"/>
      <c r="B108" s="66" t="s">
        <v>620</v>
      </c>
      <c r="C108" s="66"/>
      <c r="D108" s="66"/>
      <c r="E108" s="67">
        <f>SUM(E92:E107)</f>
        <v>14779264.498999998</v>
      </c>
      <c r="F108" s="68">
        <v>63000000</v>
      </c>
      <c r="G108" s="69">
        <v>316934201.11227095</v>
      </c>
      <c r="H108" s="70">
        <v>139988488.61000001</v>
      </c>
      <c r="I108" s="71">
        <v>843316091.58000004</v>
      </c>
      <c r="J108" s="69">
        <v>1270777000</v>
      </c>
      <c r="K108" s="72">
        <v>1270777000</v>
      </c>
      <c r="L108" s="73"/>
    </row>
    <row r="109" spans="1:12" ht="26.5" x14ac:dyDescent="0.35">
      <c r="A109" s="7"/>
      <c r="B109" s="8" t="s">
        <v>27</v>
      </c>
      <c r="C109" s="38" t="s">
        <v>562</v>
      </c>
      <c r="D109" s="38" t="s">
        <v>563</v>
      </c>
      <c r="E109" s="9">
        <v>8827.134</v>
      </c>
      <c r="F109" s="59">
        <v>0</v>
      </c>
      <c r="G109" s="50">
        <v>0</v>
      </c>
      <c r="H109" s="60">
        <v>0</v>
      </c>
      <c r="I109" s="61">
        <v>0</v>
      </c>
      <c r="J109" s="50">
        <v>0</v>
      </c>
      <c r="K109" s="62">
        <v>0</v>
      </c>
      <c r="L109" s="63" t="s">
        <v>608</v>
      </c>
    </row>
    <row r="110" spans="1:12" x14ac:dyDescent="0.35">
      <c r="A110" s="7"/>
      <c r="B110" s="8" t="s">
        <v>27</v>
      </c>
      <c r="C110" s="38" t="s">
        <v>573</v>
      </c>
      <c r="D110" s="38" t="s">
        <v>574</v>
      </c>
      <c r="E110" s="9">
        <v>131317.302</v>
      </c>
      <c r="F110" s="59">
        <v>22000000</v>
      </c>
      <c r="G110" s="50">
        <v>0</v>
      </c>
      <c r="H110" s="60">
        <v>0</v>
      </c>
      <c r="I110" s="61">
        <v>0</v>
      </c>
      <c r="J110" s="50">
        <v>0</v>
      </c>
      <c r="K110" s="62">
        <v>0</v>
      </c>
      <c r="L110" s="63">
        <v>0</v>
      </c>
    </row>
    <row r="111" spans="1:12" ht="26.5" x14ac:dyDescent="0.35">
      <c r="A111" s="7"/>
      <c r="B111" s="8" t="s">
        <v>27</v>
      </c>
      <c r="C111" s="38" t="s">
        <v>583</v>
      </c>
      <c r="D111" s="38" t="s">
        <v>584</v>
      </c>
      <c r="E111" s="9">
        <v>1348.693</v>
      </c>
      <c r="F111" s="59">
        <v>0</v>
      </c>
      <c r="G111" s="50">
        <v>0</v>
      </c>
      <c r="H111" s="60">
        <v>0</v>
      </c>
      <c r="I111" s="61">
        <v>0</v>
      </c>
      <c r="J111" s="50">
        <v>0</v>
      </c>
      <c r="K111" s="62">
        <v>0</v>
      </c>
      <c r="L111" s="63" t="s">
        <v>608</v>
      </c>
    </row>
    <row r="112" spans="1:12" x14ac:dyDescent="0.35">
      <c r="A112" s="7"/>
      <c r="B112" s="8" t="s">
        <v>27</v>
      </c>
      <c r="C112" s="38" t="s">
        <v>585</v>
      </c>
      <c r="D112" s="38" t="s">
        <v>586</v>
      </c>
      <c r="E112" s="9">
        <v>5350.5360000000001</v>
      </c>
      <c r="F112" s="59">
        <v>0</v>
      </c>
      <c r="G112" s="50">
        <v>0</v>
      </c>
      <c r="H112" s="60">
        <v>0</v>
      </c>
      <c r="I112" s="61">
        <v>0</v>
      </c>
      <c r="J112" s="50">
        <v>0</v>
      </c>
      <c r="K112" s="62">
        <v>0</v>
      </c>
      <c r="L112" s="63" t="s">
        <v>611</v>
      </c>
    </row>
    <row r="113" spans="1:12" ht="26.5" x14ac:dyDescent="0.35">
      <c r="A113" s="7"/>
      <c r="B113" s="8" t="s">
        <v>27</v>
      </c>
      <c r="C113" s="38" t="s">
        <v>590</v>
      </c>
      <c r="D113" s="38" t="s">
        <v>591</v>
      </c>
      <c r="E113" s="9">
        <v>2870.8139999999999</v>
      </c>
      <c r="F113" s="59">
        <v>0</v>
      </c>
      <c r="G113" s="50">
        <v>0</v>
      </c>
      <c r="H113" s="60">
        <v>0</v>
      </c>
      <c r="I113" s="61">
        <v>0</v>
      </c>
      <c r="J113" s="50">
        <v>0</v>
      </c>
      <c r="K113" s="62">
        <v>0</v>
      </c>
      <c r="L113" s="63" t="s">
        <v>608</v>
      </c>
    </row>
    <row r="114" spans="1:12" ht="26.5" x14ac:dyDescent="0.35">
      <c r="A114" s="7"/>
      <c r="B114" s="8" t="s">
        <v>27</v>
      </c>
      <c r="C114" s="38" t="s">
        <v>594</v>
      </c>
      <c r="D114" s="38" t="s">
        <v>595</v>
      </c>
      <c r="E114" s="9">
        <v>102199.02</v>
      </c>
      <c r="F114" s="59">
        <v>0</v>
      </c>
      <c r="G114" s="50">
        <v>0</v>
      </c>
      <c r="H114" s="60">
        <v>0</v>
      </c>
      <c r="I114" s="61">
        <v>0</v>
      </c>
      <c r="J114" s="50">
        <v>0</v>
      </c>
      <c r="K114" s="62">
        <v>0</v>
      </c>
      <c r="L114" s="63" t="s">
        <v>608</v>
      </c>
    </row>
    <row r="115" spans="1:12" x14ac:dyDescent="0.35">
      <c r="A115" s="65"/>
      <c r="B115" s="66" t="s">
        <v>621</v>
      </c>
      <c r="C115" s="66"/>
      <c r="D115" s="66"/>
      <c r="E115" s="67"/>
      <c r="F115" s="68">
        <v>22000000</v>
      </c>
      <c r="G115" s="69">
        <v>0</v>
      </c>
      <c r="H115" s="70">
        <v>0</v>
      </c>
      <c r="I115" s="71">
        <v>0</v>
      </c>
      <c r="J115" s="69">
        <v>0</v>
      </c>
      <c r="K115" s="72">
        <v>0</v>
      </c>
      <c r="L115" s="73"/>
    </row>
    <row r="116" spans="1:12" x14ac:dyDescent="0.35">
      <c r="A116" s="7"/>
      <c r="B116" s="8"/>
      <c r="C116" s="38" t="s">
        <v>21</v>
      </c>
      <c r="D116" s="38"/>
      <c r="E116" s="9"/>
      <c r="F116" s="59"/>
      <c r="G116" s="50"/>
      <c r="H116" s="60"/>
      <c r="I116" s="61"/>
      <c r="J116" s="50"/>
      <c r="K116" s="62"/>
      <c r="L116" s="64"/>
    </row>
    <row r="117" spans="1:12" x14ac:dyDescent="0.35">
      <c r="A117" s="74"/>
      <c r="B117" s="75" t="s">
        <v>600</v>
      </c>
      <c r="C117" s="75"/>
      <c r="D117" s="75" t="s">
        <v>21</v>
      </c>
      <c r="E117" s="76">
        <f>SUM(E115,E108,E91,E77,E70,E62,E44,E36,E17)</f>
        <v>114991768.083</v>
      </c>
      <c r="F117" s="77">
        <v>192000000</v>
      </c>
      <c r="G117" s="78">
        <v>1477176212.6387916</v>
      </c>
      <c r="H117" s="79">
        <v>418039132.42000002</v>
      </c>
      <c r="I117" s="80">
        <v>10083635558.66</v>
      </c>
      <c r="J117" s="78">
        <v>20729741000</v>
      </c>
      <c r="K117" s="81">
        <v>20729741000</v>
      </c>
      <c r="L117" s="82">
        <v>0</v>
      </c>
    </row>
    <row r="118" spans="1:12" x14ac:dyDescent="0.35">
      <c r="A118" s="19" t="s">
        <v>601</v>
      </c>
      <c r="B118" s="8"/>
      <c r="C118" s="38"/>
      <c r="D118" s="38"/>
      <c r="E118" s="35"/>
      <c r="F118" s="35"/>
      <c r="G118" s="35"/>
      <c r="H118" s="35"/>
      <c r="I118" s="35"/>
      <c r="J118" s="35"/>
      <c r="K118" s="35"/>
      <c r="L118" s="35"/>
    </row>
    <row r="119" spans="1:12" x14ac:dyDescent="0.35">
      <c r="A119" s="19" t="s">
        <v>13</v>
      </c>
      <c r="B119" s="8"/>
      <c r="C119" s="38"/>
      <c r="D119" s="38"/>
      <c r="E119" s="35"/>
      <c r="F119" s="35"/>
      <c r="G119" s="35"/>
      <c r="H119" s="35"/>
      <c r="I119" s="35"/>
      <c r="J119" s="35"/>
      <c r="K119" s="35"/>
      <c r="L119" s="35"/>
    </row>
    <row r="120" spans="1:12" x14ac:dyDescent="0.35">
      <c r="A120" s="19" t="s">
        <v>602</v>
      </c>
      <c r="B120" s="8"/>
      <c r="C120" s="38"/>
      <c r="D120" s="38"/>
      <c r="E120" s="35"/>
      <c r="F120" s="35"/>
      <c r="G120" s="35"/>
      <c r="H120" s="35"/>
      <c r="I120" s="35"/>
      <c r="J120" s="35"/>
      <c r="K120" s="35"/>
      <c r="L120" s="35"/>
    </row>
    <row r="121" spans="1:12" x14ac:dyDescent="0.35">
      <c r="A121" s="19" t="s">
        <v>603</v>
      </c>
      <c r="B121" s="8"/>
      <c r="C121" s="38"/>
      <c r="D121" s="38"/>
      <c r="E121" s="35"/>
      <c r="F121" s="35"/>
      <c r="G121" s="35"/>
      <c r="H121" s="35"/>
      <c r="I121" s="35"/>
      <c r="J121" s="35"/>
      <c r="K121" s="35"/>
      <c r="L121" s="35"/>
    </row>
    <row r="122" spans="1:12" x14ac:dyDescent="0.35">
      <c r="A122" s="19" t="s">
        <v>14</v>
      </c>
      <c r="B122" s="8"/>
      <c r="C122" s="38"/>
      <c r="D122" s="38"/>
      <c r="E122" s="35"/>
      <c r="F122" s="35"/>
      <c r="G122" s="35"/>
      <c r="H122" s="35"/>
      <c r="I122" s="35"/>
      <c r="J122" s="35"/>
      <c r="K122" s="35"/>
      <c r="L122" s="35"/>
    </row>
  </sheetData>
  <conditionalFormatting sqref="B3:B16 B37:B43 B45:B61 B64:B69 B71:B76 B78:B90 B92:B107 B109:B114 B116 B118:B122">
    <cfRule type="cellIs" dxfId="23" priority="19" stopIfTrue="1" operator="equal">
      <formula>B2</formula>
    </cfRule>
  </conditionalFormatting>
  <conditionalFormatting sqref="B17:B18">
    <cfRule type="cellIs" dxfId="22" priority="10" stopIfTrue="1" operator="equal">
      <formula>#REF!</formula>
    </cfRule>
  </conditionalFormatting>
  <conditionalFormatting sqref="B19:B35">
    <cfRule type="cellIs" dxfId="21" priority="18" stopIfTrue="1" operator="equal">
      <formula>B18</formula>
    </cfRule>
  </conditionalFormatting>
  <conditionalFormatting sqref="B36">
    <cfRule type="cellIs" dxfId="20" priority="9" stopIfTrue="1" operator="equal">
      <formula>#REF!</formula>
    </cfRule>
  </conditionalFormatting>
  <conditionalFormatting sqref="B44">
    <cfRule type="cellIs" dxfId="19" priority="8" stopIfTrue="1" operator="equal">
      <formula>#REF!</formula>
    </cfRule>
  </conditionalFormatting>
  <conditionalFormatting sqref="B62">
    <cfRule type="cellIs" dxfId="18" priority="7" stopIfTrue="1" operator="equal">
      <formula>#REF!</formula>
    </cfRule>
  </conditionalFormatting>
  <conditionalFormatting sqref="B63">
    <cfRule type="cellIs" dxfId="17" priority="20" stopIfTrue="1" operator="equal">
      <formula>B61</formula>
    </cfRule>
  </conditionalFormatting>
  <conditionalFormatting sqref="B70">
    <cfRule type="cellIs" dxfId="16" priority="6" stopIfTrue="1" operator="equal">
      <formula>#REF!</formula>
    </cfRule>
  </conditionalFormatting>
  <conditionalFormatting sqref="B77">
    <cfRule type="cellIs" dxfId="15" priority="5" stopIfTrue="1" operator="equal">
      <formula>#REF!</formula>
    </cfRule>
  </conditionalFormatting>
  <conditionalFormatting sqref="B91">
    <cfRule type="cellIs" dxfId="14" priority="4" stopIfTrue="1" operator="equal">
      <formula>#REF!</formula>
    </cfRule>
  </conditionalFormatting>
  <conditionalFormatting sqref="B108">
    <cfRule type="cellIs" dxfId="13" priority="3" stopIfTrue="1" operator="equal">
      <formula>#REF!</formula>
    </cfRule>
  </conditionalFormatting>
  <conditionalFormatting sqref="B115">
    <cfRule type="cellIs" dxfId="12" priority="2" stopIfTrue="1" operator="equal">
      <formula>#REF!</formula>
    </cfRule>
  </conditionalFormatting>
  <conditionalFormatting sqref="B117">
    <cfRule type="cellIs" dxfId="11" priority="1" stopIfTrue="1" operator="equal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DFF8-669B-4668-91FB-714B6AB6334B}">
  <dimension ref="A1:K90"/>
  <sheetViews>
    <sheetView showGridLines="0" tabSelected="1" topLeftCell="C1" workbookViewId="0">
      <pane xSplit="1" ySplit="2" topLeftCell="D6" activePane="bottomRight" state="frozen"/>
      <selection activeCell="C1" sqref="C1"/>
      <selection pane="topRight" activeCell="D1" sqref="D1"/>
      <selection pane="bottomLeft" activeCell="C3" sqref="C3"/>
      <selection pane="bottomRight" activeCell="A11" sqref="A11"/>
    </sheetView>
  </sheetViews>
  <sheetFormatPr defaultRowHeight="14.5" x14ac:dyDescent="0.35"/>
  <cols>
    <col min="1" max="1" width="0.81640625" customWidth="1"/>
    <col min="2" max="2" width="8.26953125" customWidth="1"/>
    <col min="3" max="3" width="9.54296875" customWidth="1"/>
    <col min="4" max="4" width="36.36328125" bestFit="1" customWidth="1"/>
    <col min="5" max="5" width="14.36328125" bestFit="1" customWidth="1"/>
    <col min="6" max="6" width="46.26953125" customWidth="1"/>
    <col min="7" max="9" width="11.81640625" customWidth="1"/>
    <col min="10" max="10" width="12.54296875" customWidth="1"/>
    <col min="11" max="11" width="12.6328125" bestFit="1" customWidth="1"/>
  </cols>
  <sheetData>
    <row r="1" spans="1:11" ht="48.5" x14ac:dyDescent="0.35">
      <c r="A1" s="30"/>
      <c r="B1" s="91"/>
      <c r="C1" s="91"/>
      <c r="D1" s="101" t="s">
        <v>17</v>
      </c>
      <c r="E1" s="102" t="s">
        <v>606</v>
      </c>
      <c r="F1" s="94" t="s">
        <v>635</v>
      </c>
      <c r="G1" s="94" t="s">
        <v>630</v>
      </c>
      <c r="H1" s="94" t="s">
        <v>631</v>
      </c>
      <c r="I1" s="94" t="s">
        <v>632</v>
      </c>
      <c r="J1" s="94" t="s">
        <v>633</v>
      </c>
      <c r="K1" s="94" t="s">
        <v>634</v>
      </c>
    </row>
    <row r="2" spans="1:11" x14ac:dyDescent="0.35">
      <c r="A2" s="30"/>
      <c r="B2" s="91" t="s">
        <v>629</v>
      </c>
      <c r="C2" s="91" t="s">
        <v>628</v>
      </c>
      <c r="D2" s="103"/>
      <c r="E2" s="104"/>
      <c r="F2" s="104"/>
      <c r="G2" s="116" t="s">
        <v>624</v>
      </c>
      <c r="H2" s="116"/>
      <c r="I2" s="116"/>
      <c r="J2" s="115" t="s">
        <v>625</v>
      </c>
      <c r="K2" s="115"/>
    </row>
    <row r="3" spans="1:11" hidden="1" x14ac:dyDescent="0.35">
      <c r="A3" s="7"/>
      <c r="B3" s="85"/>
      <c r="C3" s="86"/>
      <c r="D3" s="95"/>
      <c r="E3" s="95"/>
      <c r="F3" s="95"/>
      <c r="G3" s="95"/>
      <c r="H3" s="96"/>
      <c r="I3" s="95"/>
      <c r="J3" s="95"/>
      <c r="K3" s="96"/>
    </row>
    <row r="4" spans="1:11" hidden="1" x14ac:dyDescent="0.35">
      <c r="A4" s="7"/>
      <c r="B4" s="87"/>
      <c r="C4" s="87"/>
      <c r="D4" s="98"/>
      <c r="E4" s="95"/>
      <c r="F4" s="95"/>
      <c r="G4" s="95"/>
      <c r="H4" s="96"/>
      <c r="I4" s="95"/>
      <c r="J4" s="95"/>
      <c r="K4" s="96"/>
    </row>
    <row r="5" spans="1:11" hidden="1" x14ac:dyDescent="0.35">
      <c r="A5" s="7"/>
      <c r="B5" s="85" t="s">
        <v>21</v>
      </c>
      <c r="C5" s="86" t="s">
        <v>21</v>
      </c>
      <c r="D5" s="95" t="s">
        <v>21</v>
      </c>
      <c r="E5" s="95"/>
      <c r="F5" s="95"/>
      <c r="G5" s="97"/>
      <c r="H5" s="96"/>
      <c r="I5" s="97"/>
      <c r="J5" s="97"/>
      <c r="K5" s="96"/>
    </row>
    <row r="6" spans="1:11" x14ac:dyDescent="0.35">
      <c r="A6" s="7"/>
      <c r="B6" s="85" t="s">
        <v>22</v>
      </c>
      <c r="C6" s="88" t="s">
        <v>23</v>
      </c>
      <c r="D6" s="105" t="s">
        <v>24</v>
      </c>
      <c r="E6" s="96"/>
      <c r="F6" s="96" t="str">
        <f>VLOOKUP($C6,W4_3!$C$6:$L$396,10,FALSE)</f>
        <v>Failure to address UIFWE and implement consequence management</v>
      </c>
      <c r="G6" s="96"/>
      <c r="H6" s="96"/>
      <c r="I6" s="96"/>
      <c r="J6" s="96"/>
      <c r="K6" s="96"/>
    </row>
    <row r="7" spans="1:11" x14ac:dyDescent="0.35">
      <c r="A7" s="7"/>
      <c r="B7" s="85"/>
      <c r="C7" s="88" t="s">
        <v>25</v>
      </c>
      <c r="D7" s="105" t="s">
        <v>26</v>
      </c>
      <c r="E7" s="96"/>
      <c r="F7" s="96" t="str">
        <f>VLOOKUP($C7,W4_3!$C$6:$L$396,10,FALSE)</f>
        <v xml:space="preserve">Failure to address UIFWE and implement consequence management </v>
      </c>
      <c r="G7" s="96"/>
      <c r="H7" s="96"/>
      <c r="I7" s="96"/>
      <c r="J7" s="96"/>
      <c r="K7" s="96"/>
    </row>
    <row r="8" spans="1:11" x14ac:dyDescent="0.35">
      <c r="A8" s="7"/>
      <c r="B8" s="85"/>
      <c r="C8" s="88" t="s">
        <v>32</v>
      </c>
      <c r="D8" s="105" t="s">
        <v>33</v>
      </c>
      <c r="E8" s="96"/>
      <c r="F8" s="96" t="str">
        <f>VLOOKUP($C8,W4_3!$C$6:$L$396,10,FALSE)</f>
        <v>Failure to address UIFWE and implement consequence management</v>
      </c>
      <c r="G8" s="96"/>
      <c r="H8" s="96"/>
      <c r="I8" s="96"/>
      <c r="J8" s="96"/>
      <c r="K8" s="96"/>
    </row>
    <row r="9" spans="1:11" x14ac:dyDescent="0.35">
      <c r="A9" s="7"/>
      <c r="B9" s="85"/>
      <c r="C9" s="88" t="s">
        <v>36</v>
      </c>
      <c r="D9" s="105" t="s">
        <v>37</v>
      </c>
      <c r="E9" s="96"/>
      <c r="F9" s="96" t="str">
        <f>VLOOKUP($C9,W4_3!$C$6:$L$396,10,FALSE)</f>
        <v>Failure to address UIFWE and implement consequence management</v>
      </c>
      <c r="G9" s="96"/>
      <c r="H9" s="96"/>
      <c r="I9" s="96"/>
      <c r="J9" s="96"/>
      <c r="K9" s="96"/>
    </row>
    <row r="10" spans="1:11" x14ac:dyDescent="0.35">
      <c r="A10" s="7"/>
      <c r="B10" s="85"/>
      <c r="C10" s="88" t="s">
        <v>61</v>
      </c>
      <c r="D10" s="88" t="s">
        <v>62</v>
      </c>
      <c r="E10" s="114" t="s">
        <v>609</v>
      </c>
      <c r="F10" s="96">
        <v>0</v>
      </c>
      <c r="G10" s="96">
        <v>16000000</v>
      </c>
      <c r="H10" s="96">
        <v>0</v>
      </c>
      <c r="I10" s="96">
        <v>2080785.38</v>
      </c>
      <c r="J10" s="96">
        <v>910466027.51999998</v>
      </c>
      <c r="K10" s="96">
        <v>0</v>
      </c>
    </row>
    <row r="11" spans="1:11" x14ac:dyDescent="0.35">
      <c r="A11" s="7"/>
      <c r="B11" s="85" t="s">
        <v>27</v>
      </c>
      <c r="C11" s="88" t="s">
        <v>87</v>
      </c>
      <c r="D11" s="105" t="s">
        <v>88</v>
      </c>
      <c r="E11" s="96"/>
      <c r="F11" s="96"/>
      <c r="G11" s="96"/>
      <c r="H11" s="96"/>
      <c r="I11" s="96">
        <f>VLOOKUP($C11,W4_3!$C$6:$L$396,6,FALSE)</f>
        <v>66279473.43</v>
      </c>
      <c r="J11" s="96">
        <f>VLOOKUP($C11,W4_3!$C$6:$L$396,7,FALSE)</f>
        <v>0</v>
      </c>
      <c r="K11" s="96"/>
    </row>
    <row r="12" spans="1:11" x14ac:dyDescent="0.35">
      <c r="A12" s="7"/>
      <c r="B12" s="87" t="s">
        <v>613</v>
      </c>
      <c r="C12" s="87"/>
      <c r="D12" s="98">
        <f t="shared" ref="D12:K12" si="0">COUNTA(D6:D11)</f>
        <v>6</v>
      </c>
      <c r="E12" s="98">
        <f t="shared" si="0"/>
        <v>1</v>
      </c>
      <c r="F12" s="98">
        <f t="shared" si="0"/>
        <v>5</v>
      </c>
      <c r="G12" s="98">
        <f t="shared" si="0"/>
        <v>1</v>
      </c>
      <c r="H12" s="98">
        <f t="shared" si="0"/>
        <v>1</v>
      </c>
      <c r="I12" s="98">
        <f t="shared" si="0"/>
        <v>2</v>
      </c>
      <c r="J12" s="98">
        <f t="shared" si="0"/>
        <v>2</v>
      </c>
      <c r="K12" s="98">
        <f t="shared" si="0"/>
        <v>1</v>
      </c>
    </row>
    <row r="13" spans="1:11" x14ac:dyDescent="0.35">
      <c r="A13" s="7"/>
      <c r="B13" s="85" t="s">
        <v>22</v>
      </c>
      <c r="C13" s="88" t="s">
        <v>111</v>
      </c>
      <c r="D13" s="105" t="s">
        <v>112</v>
      </c>
      <c r="E13" s="96" t="str">
        <f>VLOOKUP($C13,W4_3!$C$6:$L$396,9,FALSE)</f>
        <v>Unfunded</v>
      </c>
      <c r="F13" s="96" t="str">
        <f>VLOOKUP($C13,W4_3!$C$6:$L$396,10,FALSE)</f>
        <v>Failure to address UIFWE and implement consequence management</v>
      </c>
      <c r="G13" s="96"/>
      <c r="H13" s="96"/>
      <c r="I13" s="96"/>
      <c r="J13" s="96"/>
      <c r="K13" s="96"/>
    </row>
    <row r="14" spans="1:11" x14ac:dyDescent="0.35">
      <c r="A14" s="7"/>
      <c r="B14" s="85" t="s">
        <v>27</v>
      </c>
      <c r="C14" s="88" t="s">
        <v>113</v>
      </c>
      <c r="D14" s="105" t="s">
        <v>114</v>
      </c>
      <c r="E14" s="96"/>
      <c r="F14" s="96" t="str">
        <f>VLOOKUP($C14,W4_3!$C$6:$L$396,10,FALSE)</f>
        <v>Failure to address UIFWE and implement consequence management</v>
      </c>
      <c r="G14" s="96"/>
      <c r="H14" s="96">
        <f>VLOOKUP($C14,W4_3!$C$6:$L$396,5,FALSE)</f>
        <v>22000030.797401138</v>
      </c>
      <c r="I14" s="96"/>
      <c r="J14" s="96">
        <f>VLOOKUP($C14,W4_3!$C$6:$L$396,7,FALSE)</f>
        <v>351445180.83999997</v>
      </c>
      <c r="K14" s="96"/>
    </row>
    <row r="15" spans="1:11" x14ac:dyDescent="0.35">
      <c r="A15" s="7"/>
      <c r="B15" s="85"/>
      <c r="C15" s="88" t="s">
        <v>115</v>
      </c>
      <c r="D15" s="105" t="s">
        <v>116</v>
      </c>
      <c r="E15" s="96"/>
      <c r="F15" s="96" t="str">
        <f>VLOOKUP($C15,W4_3!$C$6:$L$396,10,FALSE)</f>
        <v>Failure to address UIFWE and implement consequence management</v>
      </c>
      <c r="G15" s="96">
        <f>VLOOKUP($C15,W4_3!$C$6:$L$396,4,FALSE)</f>
        <v>6000000</v>
      </c>
      <c r="H15" s="96">
        <f>VLOOKUP($C15,W4_3!$C$6:$L$396,5,FALSE)</f>
        <v>378243833.8503474</v>
      </c>
      <c r="I15" s="96">
        <f>VLOOKUP($C15,W4_3!$C$6:$L$396,6,FALSE)</f>
        <v>49096313.93</v>
      </c>
      <c r="J15" s="96">
        <f>VLOOKUP($C15,W4_3!$C$6:$L$396,7,FALSE)</f>
        <v>138896236.22000003</v>
      </c>
      <c r="K15" s="96">
        <f>VLOOKUP($C15,W4_3!$C$6:$L$396,8,FALSE)</f>
        <v>160161000</v>
      </c>
    </row>
    <row r="16" spans="1:11" x14ac:dyDescent="0.35">
      <c r="A16" s="7"/>
      <c r="B16" s="85"/>
      <c r="C16" s="88" t="s">
        <v>117</v>
      </c>
      <c r="D16" s="105" t="s">
        <v>118</v>
      </c>
      <c r="E16" s="96"/>
      <c r="F16" s="96"/>
      <c r="G16" s="96">
        <f>VLOOKUP($C16,W4_3!$C$6:$L$396,4,FALSE)</f>
        <v>15000000</v>
      </c>
      <c r="H16" s="96">
        <f>VLOOKUP($C16,W4_3!$C$6:$L$396,5,FALSE)</f>
        <v>168606378.72301832</v>
      </c>
      <c r="I16" s="96"/>
      <c r="J16" s="96">
        <f>VLOOKUP($C16,W4_3!$C$6:$L$396,7,FALSE)</f>
        <v>125873402.16</v>
      </c>
      <c r="K16" s="96"/>
    </row>
    <row r="17" spans="1:11" x14ac:dyDescent="0.35">
      <c r="A17" s="7"/>
      <c r="B17" s="85" t="s">
        <v>42</v>
      </c>
      <c r="C17" s="88" t="s">
        <v>119</v>
      </c>
      <c r="D17" s="105" t="s">
        <v>120</v>
      </c>
      <c r="E17" s="96" t="str">
        <f>VLOOKUP($C17,W4_3!$C$6:$L$396,9,FALSE)</f>
        <v>Unfunded</v>
      </c>
      <c r="F17" s="96"/>
      <c r="G17" s="96"/>
      <c r="H17" s="96"/>
      <c r="I17" s="96"/>
      <c r="J17" s="96"/>
      <c r="K17" s="96"/>
    </row>
    <row r="18" spans="1:11" x14ac:dyDescent="0.35">
      <c r="A18" s="7"/>
      <c r="B18" s="85" t="s">
        <v>27</v>
      </c>
      <c r="C18" s="88" t="s">
        <v>122</v>
      </c>
      <c r="D18" s="105" t="s">
        <v>123</v>
      </c>
      <c r="E18" s="96"/>
      <c r="F18" s="96"/>
      <c r="G18" s="96">
        <f>VLOOKUP($C18,W4_3!$C$6:$L$396,4,FALSE)</f>
        <v>8000000</v>
      </c>
      <c r="H18" s="96">
        <f>VLOOKUP($C18,W4_3!$C$6:$L$396,5,FALSE)</f>
        <v>156777297.67380112</v>
      </c>
      <c r="I18" s="96">
        <f>VLOOKUP($C18,W4_3!$C$6:$L$396,6,FALSE)</f>
        <v>2511900.0699999998</v>
      </c>
      <c r="J18" s="96"/>
      <c r="K18" s="96"/>
    </row>
    <row r="19" spans="1:11" x14ac:dyDescent="0.35">
      <c r="A19" s="7"/>
      <c r="B19" s="85"/>
      <c r="C19" s="88" t="s">
        <v>124</v>
      </c>
      <c r="D19" s="106" t="s">
        <v>125</v>
      </c>
      <c r="E19" s="96"/>
      <c r="F19" s="96"/>
      <c r="G19" s="96"/>
      <c r="H19" s="96">
        <f>VLOOKUP($C19,W4_3!$C$6:$L$396,5,FALSE)</f>
        <v>25399542.719015867</v>
      </c>
      <c r="I19" s="96"/>
      <c r="J19" s="96">
        <f>VLOOKUP($C19,W4_3!$C$6:$L$396,7,FALSE)</f>
        <v>451403875.50999999</v>
      </c>
      <c r="K19" s="96"/>
    </row>
    <row r="20" spans="1:11" x14ac:dyDescent="0.35">
      <c r="A20" s="7"/>
      <c r="B20" s="85"/>
      <c r="C20" s="88" t="s">
        <v>128</v>
      </c>
      <c r="D20" s="105" t="s">
        <v>129</v>
      </c>
      <c r="E20" s="96"/>
      <c r="F20" s="96" t="str">
        <f>VLOOKUP($C20,W4_3!$C$6:$L$396,10,FALSE)</f>
        <v>Failure to address UIFWE and implement consequence management</v>
      </c>
      <c r="G20" s="96"/>
      <c r="H20" s="96"/>
      <c r="I20" s="96"/>
      <c r="J20" s="96"/>
      <c r="K20" s="96">
        <f>VLOOKUP($C20,W4_3!$C$6:$L$396,8,FALSE)</f>
        <v>9519288000</v>
      </c>
    </row>
    <row r="21" spans="1:11" x14ac:dyDescent="0.35">
      <c r="A21" s="7"/>
      <c r="B21" s="85"/>
      <c r="C21" s="88" t="s">
        <v>130</v>
      </c>
      <c r="D21" s="105" t="s">
        <v>131</v>
      </c>
      <c r="E21" s="96"/>
      <c r="F21" s="96" t="str">
        <f>VLOOKUP($C21,W4_3!$C$6:$L$396,10,FALSE)</f>
        <v>Failure to address UIFWE and implement consequence management</v>
      </c>
      <c r="G21" s="96"/>
      <c r="H21" s="96"/>
      <c r="I21" s="96"/>
      <c r="J21" s="96"/>
      <c r="K21" s="96"/>
    </row>
    <row r="22" spans="1:11" x14ac:dyDescent="0.35">
      <c r="A22" s="7"/>
      <c r="B22" s="85"/>
      <c r="C22" s="88" t="s">
        <v>137</v>
      </c>
      <c r="D22" s="105" t="s">
        <v>138</v>
      </c>
      <c r="E22" s="96"/>
      <c r="F22" s="96" t="str">
        <f>VLOOKUP($C22,W4_3!$C$6:$L$396,10,FALSE)</f>
        <v>Failure to address UIFWE and implement consequence management</v>
      </c>
      <c r="G22" s="96"/>
      <c r="H22" s="96"/>
      <c r="I22" s="96"/>
      <c r="J22" s="96"/>
      <c r="K22" s="96"/>
    </row>
    <row r="23" spans="1:11" x14ac:dyDescent="0.35">
      <c r="A23" s="7"/>
      <c r="B23" s="85"/>
      <c r="C23" s="88" t="s">
        <v>139</v>
      </c>
      <c r="D23" s="105" t="s">
        <v>140</v>
      </c>
      <c r="E23" s="96"/>
      <c r="F23" s="96" t="str">
        <f>VLOOKUP($C23,W4_3!$C$6:$L$396,10,FALSE)</f>
        <v>Failure to address UIFWE and implement consequence management</v>
      </c>
      <c r="G23" s="96"/>
      <c r="H23" s="96">
        <f>VLOOKUP($C23,W4_3!$C$6:$L$396,5,FALSE)</f>
        <v>2738758.5417219088</v>
      </c>
      <c r="I23" s="96">
        <f>VLOOKUP($C23,W4_3!$C$6:$L$396,6,FALSE)</f>
        <v>9732173.5099999998</v>
      </c>
      <c r="J23" s="96"/>
      <c r="K23" s="96"/>
    </row>
    <row r="24" spans="1:11" x14ac:dyDescent="0.35">
      <c r="A24" s="7"/>
      <c r="B24" s="85"/>
      <c r="C24" s="88" t="s">
        <v>141</v>
      </c>
      <c r="D24" s="105" t="s">
        <v>142</v>
      </c>
      <c r="E24" s="96"/>
      <c r="F24" s="96" t="str">
        <f>VLOOKUP($C24,W4_3!$C$6:$L$396,10,FALSE)</f>
        <v>Failure to address UIFWE and implement consequence management</v>
      </c>
      <c r="G24" s="96"/>
      <c r="H24" s="96"/>
      <c r="I24" s="96"/>
      <c r="J24" s="96"/>
      <c r="K24" s="96"/>
    </row>
    <row r="25" spans="1:11" x14ac:dyDescent="0.35">
      <c r="A25" s="7"/>
      <c r="B25" s="85"/>
      <c r="C25" s="88" t="s">
        <v>143</v>
      </c>
      <c r="D25" s="105" t="s">
        <v>144</v>
      </c>
      <c r="E25" s="96" t="str">
        <f>VLOOKUP($C25,W4_3!$C$6:$L$396,9,FALSE)</f>
        <v>Unfunded</v>
      </c>
      <c r="F25" s="96"/>
      <c r="G25" s="96"/>
      <c r="H25" s="96"/>
      <c r="I25" s="96">
        <f>VLOOKUP($C25,W4_3!$C$6:$L$396,6,FALSE)</f>
        <v>3244768.63</v>
      </c>
      <c r="J25" s="96"/>
      <c r="K25" s="96"/>
    </row>
    <row r="26" spans="1:11" x14ac:dyDescent="0.35">
      <c r="A26" s="7"/>
      <c r="B26" s="85"/>
      <c r="C26" s="88" t="s">
        <v>145</v>
      </c>
      <c r="D26" s="105" t="s">
        <v>146</v>
      </c>
      <c r="E26" s="96"/>
      <c r="F26" s="96"/>
      <c r="G26" s="96"/>
      <c r="H26" s="96"/>
      <c r="I26" s="96">
        <f>VLOOKUP($C26,W4_3!$C$6:$L$396,6,FALSE)</f>
        <v>4903602.28</v>
      </c>
      <c r="J26" s="96">
        <f>VLOOKUP($C26,W4_3!$C$6:$L$396,7,FALSE)</f>
        <v>563059085.55000007</v>
      </c>
      <c r="K26" s="96"/>
    </row>
    <row r="27" spans="1:11" x14ac:dyDescent="0.35">
      <c r="A27" s="7"/>
      <c r="B27" s="87"/>
      <c r="C27" s="88" t="s">
        <v>152</v>
      </c>
      <c r="D27" s="105" t="s">
        <v>153</v>
      </c>
      <c r="E27" s="96"/>
      <c r="F27" s="96" t="str">
        <f>VLOOKUP($C27,W4_3!$C$6:$L$396,10,FALSE)</f>
        <v>Failure to address UIFWE and implement consequence management</v>
      </c>
      <c r="G27" s="96"/>
      <c r="H27" s="96">
        <f>VLOOKUP($C27,W4_3!$C$6:$L$396,5,FALSE)</f>
        <v>2785736.5028381827</v>
      </c>
      <c r="I27" s="96">
        <f>VLOOKUP($C27,W4_3!$C$6:$L$396,6,FALSE)</f>
        <v>4611039.93</v>
      </c>
      <c r="J27" s="96"/>
      <c r="K27" s="96"/>
    </row>
    <row r="28" spans="1:11" x14ac:dyDescent="0.35">
      <c r="A28" s="7"/>
      <c r="B28" s="85"/>
      <c r="C28" s="88" t="s">
        <v>156</v>
      </c>
      <c r="D28" s="105" t="s">
        <v>157</v>
      </c>
      <c r="E28" s="96"/>
      <c r="F28" s="96" t="str">
        <f>VLOOKUP($C28,W4_3!$C$6:$L$396,10,FALSE)</f>
        <v>Failure to address UIFWE and implement consequence management</v>
      </c>
      <c r="G28" s="96"/>
      <c r="H28" s="96">
        <f>VLOOKUP($C28,W4_3!$C$6:$L$396,5,FALSE)</f>
        <v>267112439.1018661</v>
      </c>
      <c r="I28" s="96">
        <f>VLOOKUP($C28,W4_3!$C$6:$L$396,6,FALSE)</f>
        <v>3701549.12</v>
      </c>
      <c r="J28" s="96">
        <f>VLOOKUP($C28,W4_3!$C$6:$L$396,7,FALSE)</f>
        <v>411714737.79000002</v>
      </c>
      <c r="K28" s="96"/>
    </row>
    <row r="29" spans="1:11" x14ac:dyDescent="0.35">
      <c r="A29" s="7"/>
      <c r="B29" s="87" t="s">
        <v>614</v>
      </c>
      <c r="C29" s="87"/>
      <c r="D29" s="98">
        <f>COUNTA(D13:D28)</f>
        <v>16</v>
      </c>
      <c r="E29" s="98">
        <f t="shared" ref="E29:K29" si="1">COUNTA(E13:E28)</f>
        <v>3</v>
      </c>
      <c r="F29" s="98">
        <f t="shared" si="1"/>
        <v>10</v>
      </c>
      <c r="G29" s="98">
        <f t="shared" si="1"/>
        <v>3</v>
      </c>
      <c r="H29" s="98">
        <f t="shared" si="1"/>
        <v>8</v>
      </c>
      <c r="I29" s="98">
        <f t="shared" si="1"/>
        <v>7</v>
      </c>
      <c r="J29" s="98">
        <f t="shared" si="1"/>
        <v>6</v>
      </c>
      <c r="K29" s="98">
        <f t="shared" si="1"/>
        <v>2</v>
      </c>
    </row>
    <row r="30" spans="1:11" x14ac:dyDescent="0.35">
      <c r="A30" s="7"/>
      <c r="B30" s="85" t="s">
        <v>22</v>
      </c>
      <c r="C30" s="88" t="s">
        <v>165</v>
      </c>
      <c r="D30" s="105" t="s">
        <v>166</v>
      </c>
      <c r="E30" s="96" t="str">
        <f>VLOOKUP($C30,W4_3!$C$6:$L$396,9,FALSE)</f>
        <v>Unfunded</v>
      </c>
      <c r="F30" s="96" t="str">
        <f>VLOOKUP($C30,W4_3!$C$6:$L$396,10,FALSE)</f>
        <v>Failure to address UIFWE and implement consequence management</v>
      </c>
      <c r="G30" s="96"/>
      <c r="H30" s="96"/>
      <c r="I30" s="96"/>
      <c r="J30" s="96">
        <f>VLOOKUP($C30,W4_3!$C$6:$L$396,7,FALSE)</f>
        <v>3732722265.0400004</v>
      </c>
      <c r="K30" s="96">
        <f>VLOOKUP($C30,W4_3!$C$6:$L$396,8,FALSE)</f>
        <v>1228323000</v>
      </c>
    </row>
    <row r="31" spans="1:11" x14ac:dyDescent="0.35">
      <c r="A31" s="7"/>
      <c r="B31" s="85" t="s">
        <v>27</v>
      </c>
      <c r="C31" s="88" t="s">
        <v>169</v>
      </c>
      <c r="D31" s="105" t="s">
        <v>170</v>
      </c>
      <c r="E31" s="96"/>
      <c r="F31" s="96" t="str">
        <f>VLOOKUP($C31,W4_3!$C$6:$L$396,10,FALSE)</f>
        <v>Failure to address UIFWE and implement consequence management</v>
      </c>
      <c r="G31" s="96"/>
      <c r="H31" s="96"/>
      <c r="I31" s="96"/>
      <c r="J31" s="96"/>
      <c r="K31" s="96"/>
    </row>
    <row r="32" spans="1:11" x14ac:dyDescent="0.35">
      <c r="A32" s="7"/>
      <c r="B32" s="85" t="s">
        <v>27</v>
      </c>
      <c r="C32" s="88" t="s">
        <v>173</v>
      </c>
      <c r="D32" s="105" t="s">
        <v>174</v>
      </c>
      <c r="E32" s="96"/>
      <c r="F32" s="96" t="str">
        <f>VLOOKUP($C32,W4_3!$C$6:$L$396,10,FALSE)</f>
        <v>Failure to address UIFWE and implement consequence management</v>
      </c>
      <c r="G32" s="96"/>
      <c r="H32" s="96"/>
      <c r="I32" s="96"/>
      <c r="J32" s="96"/>
      <c r="K32" s="96">
        <f>VLOOKUP($C32,W4_3!$C$6:$L$396,8,FALSE)</f>
        <v>122443000</v>
      </c>
    </row>
    <row r="33" spans="1:11" x14ac:dyDescent="0.35">
      <c r="A33" s="7"/>
      <c r="B33" s="85" t="s">
        <v>42</v>
      </c>
      <c r="C33" s="88" t="s">
        <v>175</v>
      </c>
      <c r="D33" s="105" t="s">
        <v>176</v>
      </c>
      <c r="E33" s="96"/>
      <c r="F33" s="96" t="str">
        <f>VLOOKUP($C33,W4_3!$C$6:$L$396,10,FALSE)</f>
        <v>Failure to address UIFWE and implement consequence management</v>
      </c>
      <c r="G33" s="96"/>
      <c r="H33" s="96"/>
      <c r="I33" s="96"/>
      <c r="J33" s="96"/>
      <c r="K33" s="96"/>
    </row>
    <row r="34" spans="1:11" x14ac:dyDescent="0.35">
      <c r="A34" s="7"/>
      <c r="B34" s="85" t="s">
        <v>27</v>
      </c>
      <c r="C34" s="88" t="s">
        <v>180</v>
      </c>
      <c r="D34" s="105" t="s">
        <v>181</v>
      </c>
      <c r="E34" s="96"/>
      <c r="F34" s="96" t="str">
        <f>VLOOKUP($C34,W4_3!$C$6:$L$396,10,FALSE)</f>
        <v>Failure to address UIFWE and implement consequence management</v>
      </c>
      <c r="G34" s="96"/>
      <c r="H34" s="96"/>
      <c r="I34" s="96"/>
      <c r="J34" s="96"/>
      <c r="K34" s="96">
        <f>VLOOKUP($C34,W4_3!$C$6:$L$396,8,FALSE)</f>
        <v>1528395000</v>
      </c>
    </row>
    <row r="35" spans="1:11" x14ac:dyDescent="0.35">
      <c r="A35" s="7"/>
      <c r="B35" s="85" t="s">
        <v>27</v>
      </c>
      <c r="C35" s="88" t="s">
        <v>182</v>
      </c>
      <c r="D35" s="105" t="s">
        <v>183</v>
      </c>
      <c r="E35" s="96"/>
      <c r="F35" s="96"/>
      <c r="G35" s="96"/>
      <c r="H35" s="96"/>
      <c r="I35" s="96"/>
      <c r="J35" s="96"/>
      <c r="K35" s="96">
        <f>VLOOKUP($C35,W4_3!$C$6:$L$396,8,FALSE)</f>
        <v>950538000</v>
      </c>
    </row>
    <row r="36" spans="1:11" x14ac:dyDescent="0.35">
      <c r="A36" s="7"/>
      <c r="B36" s="87" t="s">
        <v>615</v>
      </c>
      <c r="C36" s="87"/>
      <c r="D36" s="98">
        <f>COUNTA(D30:D35)</f>
        <v>6</v>
      </c>
      <c r="E36" s="98">
        <f t="shared" ref="E36:K36" si="2">COUNTA(E30:E35)</f>
        <v>1</v>
      </c>
      <c r="F36" s="98">
        <f t="shared" si="2"/>
        <v>5</v>
      </c>
      <c r="G36" s="98">
        <f t="shared" si="2"/>
        <v>0</v>
      </c>
      <c r="H36" s="98">
        <f t="shared" si="2"/>
        <v>0</v>
      </c>
      <c r="I36" s="98">
        <f t="shared" si="2"/>
        <v>0</v>
      </c>
      <c r="J36" s="98">
        <f t="shared" si="2"/>
        <v>1</v>
      </c>
      <c r="K36" s="98">
        <f t="shared" si="2"/>
        <v>4</v>
      </c>
    </row>
    <row r="37" spans="1:11" x14ac:dyDescent="0.35">
      <c r="A37" s="7"/>
      <c r="B37" s="85" t="s">
        <v>27</v>
      </c>
      <c r="C37" s="88" t="s">
        <v>208</v>
      </c>
      <c r="D37" s="105" t="s">
        <v>209</v>
      </c>
      <c r="E37" s="96" t="str">
        <f>VLOOKUP($C37,W4_3!$C$6:$L$396,9,FALSE)</f>
        <v>Unfunded</v>
      </c>
      <c r="F37" s="96"/>
      <c r="G37" s="96">
        <f>VLOOKUP($C37,W4_3!$C$6:$L$396,4,FALSE)</f>
        <v>3000000</v>
      </c>
      <c r="H37" s="96"/>
      <c r="I37" s="96"/>
      <c r="J37" s="96"/>
      <c r="K37" s="96"/>
    </row>
    <row r="38" spans="1:11" x14ac:dyDescent="0.35">
      <c r="A38" s="7"/>
      <c r="B38" s="85" t="s">
        <v>42</v>
      </c>
      <c r="C38" s="88" t="s">
        <v>236</v>
      </c>
      <c r="D38" s="105" t="s">
        <v>237</v>
      </c>
      <c r="E38" s="96" t="str">
        <f>VLOOKUP($C38,W4_3!$C$6:$L$396,9,FALSE)</f>
        <v>Unfunded</v>
      </c>
      <c r="F38" s="96" t="str">
        <f>VLOOKUP($C38,W4_3!$C$6:$L$396,10,FALSE)</f>
        <v>Failure to address UIFWE and implement consequence management</v>
      </c>
      <c r="G38" s="96"/>
      <c r="H38" s="96"/>
      <c r="I38" s="96"/>
      <c r="J38" s="96"/>
      <c r="K38" s="96"/>
    </row>
    <row r="39" spans="1:11" x14ac:dyDescent="0.35">
      <c r="A39" s="7"/>
      <c r="B39" s="85" t="s">
        <v>27</v>
      </c>
      <c r="C39" s="88" t="s">
        <v>239</v>
      </c>
      <c r="D39" s="105" t="s">
        <v>240</v>
      </c>
      <c r="E39" s="96" t="str">
        <f>VLOOKUP($C39,W4_3!$C$6:$L$396,9,FALSE)</f>
        <v>Unfunded</v>
      </c>
      <c r="F39" s="96" t="str">
        <f>VLOOKUP($C39,W4_3!$C$6:$L$396,10,FALSE)</f>
        <v>Failure to address UIFWE and implement consequence management</v>
      </c>
      <c r="G39" s="96"/>
      <c r="H39" s="96"/>
      <c r="I39" s="96"/>
      <c r="J39" s="96">
        <f>VLOOKUP($C39,W4_3!$C$6:$L$396,7,FALSE)</f>
        <v>596916607.47000003</v>
      </c>
      <c r="K39" s="96"/>
    </row>
    <row r="40" spans="1:11" x14ac:dyDescent="0.35">
      <c r="A40" s="7"/>
      <c r="B40" s="85" t="s">
        <v>27</v>
      </c>
      <c r="C40" s="88" t="s">
        <v>241</v>
      </c>
      <c r="D40" s="105" t="s">
        <v>242</v>
      </c>
      <c r="E40" s="96"/>
      <c r="F40" s="96"/>
      <c r="G40" s="96"/>
      <c r="H40" s="96"/>
      <c r="I40" s="96"/>
      <c r="J40" s="96">
        <f>VLOOKUP($C40,W4_3!$C$6:$L$396,7,FALSE)</f>
        <v>25302142.600000001</v>
      </c>
      <c r="K40" s="96"/>
    </row>
    <row r="41" spans="1:11" x14ac:dyDescent="0.35">
      <c r="A41" s="7"/>
      <c r="B41" s="85" t="s">
        <v>42</v>
      </c>
      <c r="C41" s="88" t="s">
        <v>245</v>
      </c>
      <c r="D41" s="105" t="s">
        <v>246</v>
      </c>
      <c r="E41" s="96" t="str">
        <f>VLOOKUP($C41,W4_3!$C$6:$L$396,9,FALSE)</f>
        <v>Unfunded</v>
      </c>
      <c r="F41" s="96" t="str">
        <f>VLOOKUP($C41,W4_3!$C$6:$L$396,10,FALSE)</f>
        <v>Failure to address UIFWE and implement consequence management</v>
      </c>
      <c r="G41" s="96"/>
      <c r="H41" s="96"/>
      <c r="I41" s="96"/>
      <c r="J41" s="96"/>
      <c r="K41" s="96"/>
    </row>
    <row r="42" spans="1:11" x14ac:dyDescent="0.35">
      <c r="A42" s="7"/>
      <c r="B42" s="85" t="s">
        <v>27</v>
      </c>
      <c r="C42" s="88" t="s">
        <v>252</v>
      </c>
      <c r="D42" s="105" t="s">
        <v>253</v>
      </c>
      <c r="E42" s="96"/>
      <c r="F42" s="96"/>
      <c r="G42" s="96"/>
      <c r="H42" s="96"/>
      <c r="I42" s="96"/>
      <c r="J42" s="96">
        <f>VLOOKUP($C42,W4_3!$C$6:$L$396,7,FALSE)</f>
        <v>327800115.61999995</v>
      </c>
      <c r="K42" s="96"/>
    </row>
    <row r="43" spans="1:11" x14ac:dyDescent="0.35">
      <c r="A43" s="7"/>
      <c r="B43" s="85" t="s">
        <v>42</v>
      </c>
      <c r="C43" s="88" t="s">
        <v>269</v>
      </c>
      <c r="D43" s="105" t="s">
        <v>270</v>
      </c>
      <c r="E43" s="96" t="str">
        <f>VLOOKUP($C43,W4_3!$C$6:$L$396,9,FALSE)</f>
        <v>Unfunded</v>
      </c>
      <c r="F43" s="96" t="str">
        <f>VLOOKUP($C43,W4_3!$C$6:$L$396,10,FALSE)</f>
        <v>Failure to address UIFWE and implement consequence management</v>
      </c>
      <c r="G43" s="96"/>
      <c r="H43" s="96"/>
      <c r="I43" s="96"/>
      <c r="J43" s="96"/>
      <c r="K43" s="96"/>
    </row>
    <row r="44" spans="1:11" x14ac:dyDescent="0.35">
      <c r="A44" s="7"/>
      <c r="B44" s="87" t="s">
        <v>616</v>
      </c>
      <c r="C44" s="87"/>
      <c r="D44" s="98">
        <f t="shared" ref="D44:K44" si="3">COUNTA(D37:D43)</f>
        <v>7</v>
      </c>
      <c r="E44" s="98">
        <f t="shared" si="3"/>
        <v>5</v>
      </c>
      <c r="F44" s="98">
        <f t="shared" si="3"/>
        <v>4</v>
      </c>
      <c r="G44" s="98">
        <f t="shared" si="3"/>
        <v>1</v>
      </c>
      <c r="H44" s="98">
        <f t="shared" si="3"/>
        <v>0</v>
      </c>
      <c r="I44" s="98">
        <f t="shared" si="3"/>
        <v>0</v>
      </c>
      <c r="J44" s="98">
        <f t="shared" si="3"/>
        <v>3</v>
      </c>
      <c r="K44" s="98">
        <f t="shared" si="3"/>
        <v>0</v>
      </c>
    </row>
    <row r="45" spans="1:11" x14ac:dyDescent="0.35">
      <c r="A45" s="7"/>
      <c r="B45" s="85" t="s">
        <v>42</v>
      </c>
      <c r="C45" s="88" t="s">
        <v>319</v>
      </c>
      <c r="D45" s="105" t="s">
        <v>320</v>
      </c>
      <c r="E45" s="96"/>
      <c r="F45" s="96" t="str">
        <f>VLOOKUP($C45,W4_3!$C$6:$L$396,10,FALSE)</f>
        <v>Failure to address UIFWE and implement consequence management</v>
      </c>
      <c r="G45" s="96"/>
      <c r="H45" s="96"/>
      <c r="I45" s="96"/>
      <c r="J45" s="96"/>
      <c r="K45" s="96"/>
    </row>
    <row r="46" spans="1:11" x14ac:dyDescent="0.35">
      <c r="A46" s="7"/>
      <c r="B46" s="85" t="s">
        <v>27</v>
      </c>
      <c r="C46" s="88" t="s">
        <v>322</v>
      </c>
      <c r="D46" s="105" t="s">
        <v>323</v>
      </c>
      <c r="E46" s="96"/>
      <c r="F46" s="96"/>
      <c r="G46" s="96"/>
      <c r="H46" s="96"/>
      <c r="I46" s="96"/>
      <c r="J46" s="96">
        <f>VLOOKUP($C46,W4_3!$C$6:$L$396,7,FALSE)</f>
        <v>52059053.18</v>
      </c>
      <c r="K46" s="96"/>
    </row>
    <row r="47" spans="1:11" x14ac:dyDescent="0.35">
      <c r="A47" s="7"/>
      <c r="B47" s="85" t="s">
        <v>27</v>
      </c>
      <c r="C47" s="88" t="s">
        <v>344</v>
      </c>
      <c r="D47" s="105" t="s">
        <v>345</v>
      </c>
      <c r="E47" s="96"/>
      <c r="F47" s="96"/>
      <c r="G47" s="96"/>
      <c r="H47" s="96"/>
      <c r="I47" s="96"/>
      <c r="J47" s="96"/>
      <c r="K47" s="96">
        <f>VLOOKUP($C47,W4_3!$C$6:$L$396,8,FALSE)</f>
        <v>257368000</v>
      </c>
    </row>
    <row r="48" spans="1:11" x14ac:dyDescent="0.35">
      <c r="A48" s="7"/>
      <c r="B48" s="85" t="s">
        <v>27</v>
      </c>
      <c r="C48" s="88" t="s">
        <v>352</v>
      </c>
      <c r="D48" s="105" t="s">
        <v>353</v>
      </c>
      <c r="E48" s="96"/>
      <c r="F48" s="96" t="str">
        <f>VLOOKUP($C48,W4_3!$C$6:$L$396,10,FALSE)</f>
        <v>Failure to address UIFWE and implement consequence management</v>
      </c>
      <c r="G48" s="96">
        <f>VLOOKUP($C48,W4_3!$C$6:$L$396,4,FALSE)</f>
        <v>9000000</v>
      </c>
      <c r="H48" s="96"/>
      <c r="I48" s="96"/>
      <c r="J48" s="96"/>
      <c r="K48" s="96"/>
    </row>
    <row r="49" spans="1:11" x14ac:dyDescent="0.35">
      <c r="A49" s="7"/>
      <c r="B49" s="85" t="s">
        <v>27</v>
      </c>
      <c r="C49" s="88" t="s">
        <v>363</v>
      </c>
      <c r="D49" s="105" t="s">
        <v>364</v>
      </c>
      <c r="E49" s="96" t="str">
        <f>VLOOKUP($C49,W4_3!$C$6:$L$396,9,FALSE)</f>
        <v>Unfunded</v>
      </c>
      <c r="F49" s="96" t="str">
        <f>VLOOKUP($C49,W4_3!$C$6:$L$396,10,FALSE)</f>
        <v>Failure to address UIFWE and implement consequence management</v>
      </c>
      <c r="G49" s="96"/>
      <c r="H49" s="96"/>
      <c r="I49" s="96"/>
      <c r="J49" s="96"/>
      <c r="K49" s="96"/>
    </row>
    <row r="50" spans="1:11" x14ac:dyDescent="0.35">
      <c r="A50" s="7"/>
      <c r="B50" s="87" t="s">
        <v>617</v>
      </c>
      <c r="C50" s="87"/>
      <c r="D50" s="98">
        <f>COUNTA(D45:D49)</f>
        <v>5</v>
      </c>
      <c r="E50" s="98">
        <f t="shared" ref="E50:K50" si="4">COUNTA(E45:E49)</f>
        <v>1</v>
      </c>
      <c r="F50" s="98">
        <f t="shared" si="4"/>
        <v>3</v>
      </c>
      <c r="G50" s="98">
        <f t="shared" si="4"/>
        <v>1</v>
      </c>
      <c r="H50" s="98">
        <f t="shared" si="4"/>
        <v>0</v>
      </c>
      <c r="I50" s="98">
        <f t="shared" si="4"/>
        <v>0</v>
      </c>
      <c r="J50" s="98">
        <f t="shared" si="4"/>
        <v>1</v>
      </c>
      <c r="K50" s="98">
        <f t="shared" si="4"/>
        <v>1</v>
      </c>
    </row>
    <row r="51" spans="1:11" x14ac:dyDescent="0.35">
      <c r="A51" s="7"/>
      <c r="B51" s="85" t="s">
        <v>27</v>
      </c>
      <c r="C51" s="88" t="s">
        <v>387</v>
      </c>
      <c r="D51" s="105" t="s">
        <v>388</v>
      </c>
      <c r="E51" s="96"/>
      <c r="F51" s="96"/>
      <c r="G51" s="96"/>
      <c r="H51" s="96"/>
      <c r="I51" s="96"/>
      <c r="J51" s="96"/>
      <c r="K51" s="96">
        <f>VLOOKUP($C51,W4_3!$C$6:$L$396,8,FALSE)</f>
        <v>510627000</v>
      </c>
    </row>
    <row r="52" spans="1:11" x14ac:dyDescent="0.35">
      <c r="A52" s="7"/>
      <c r="B52" s="85" t="s">
        <v>27</v>
      </c>
      <c r="C52" s="88" t="s">
        <v>392</v>
      </c>
      <c r="D52" s="105" t="s">
        <v>393</v>
      </c>
      <c r="E52" s="96"/>
      <c r="F52" s="96"/>
      <c r="G52" s="96">
        <f>VLOOKUP($C52,W4_3!$C$6:$L$396,4,FALSE)</f>
        <v>16000000</v>
      </c>
      <c r="H52" s="96"/>
      <c r="I52" s="96"/>
      <c r="J52" s="96"/>
      <c r="K52" s="96"/>
    </row>
    <row r="53" spans="1:11" x14ac:dyDescent="0.35">
      <c r="A53" s="7"/>
      <c r="B53" s="85" t="s">
        <v>27</v>
      </c>
      <c r="C53" s="88" t="s">
        <v>403</v>
      </c>
      <c r="D53" s="106" t="s">
        <v>404</v>
      </c>
      <c r="E53" s="96"/>
      <c r="F53" s="96"/>
      <c r="G53" s="96"/>
      <c r="H53" s="96"/>
      <c r="I53" s="96"/>
      <c r="J53" s="96">
        <f>VLOOKUP($C53,W4_3!$C$6:$L$396,7,FALSE)</f>
        <v>193018428.73999998</v>
      </c>
      <c r="K53" s="96"/>
    </row>
    <row r="54" spans="1:11" x14ac:dyDescent="0.35">
      <c r="A54" s="7"/>
      <c r="B54" s="87" t="s">
        <v>618</v>
      </c>
      <c r="C54" s="87"/>
      <c r="D54" s="98">
        <f>COUNTA(D51:D53)</f>
        <v>3</v>
      </c>
      <c r="E54" s="98">
        <f t="shared" ref="E54:K54" si="5">COUNTA(E51:E53)</f>
        <v>0</v>
      </c>
      <c r="F54" s="98">
        <f t="shared" si="5"/>
        <v>0</v>
      </c>
      <c r="G54" s="98">
        <f t="shared" si="5"/>
        <v>1</v>
      </c>
      <c r="H54" s="98">
        <f t="shared" si="5"/>
        <v>0</v>
      </c>
      <c r="I54" s="98">
        <f t="shared" si="5"/>
        <v>0</v>
      </c>
      <c r="J54" s="98">
        <f t="shared" si="5"/>
        <v>1</v>
      </c>
      <c r="K54" s="98">
        <f t="shared" si="5"/>
        <v>1</v>
      </c>
    </row>
    <row r="55" spans="1:11" x14ac:dyDescent="0.35">
      <c r="A55" s="7"/>
      <c r="B55" s="85" t="s">
        <v>27</v>
      </c>
      <c r="C55" s="88" t="s">
        <v>418</v>
      </c>
      <c r="D55" s="105" t="s">
        <v>419</v>
      </c>
      <c r="E55" s="96"/>
      <c r="F55" s="96"/>
      <c r="G55" s="96"/>
      <c r="H55" s="96"/>
      <c r="I55" s="96"/>
      <c r="J55" s="96">
        <f>VLOOKUP($C55,W4_3!$C$6:$L$396,7,FALSE)</f>
        <v>150807031.44999999</v>
      </c>
      <c r="K55" s="96"/>
    </row>
    <row r="56" spans="1:11" x14ac:dyDescent="0.35">
      <c r="A56" s="7"/>
      <c r="B56" s="85" t="s">
        <v>27</v>
      </c>
      <c r="C56" s="88" t="s">
        <v>424</v>
      </c>
      <c r="D56" s="105" t="s">
        <v>425</v>
      </c>
      <c r="E56" s="96"/>
      <c r="F56" s="96"/>
      <c r="G56" s="96"/>
      <c r="H56" s="96"/>
      <c r="I56" s="96"/>
      <c r="J56" s="96"/>
      <c r="K56" s="96">
        <f>VLOOKUP($C56,W4_3!$C$6:$L$396,8,FALSE)</f>
        <v>21700000</v>
      </c>
    </row>
    <row r="57" spans="1:11" x14ac:dyDescent="0.35">
      <c r="A57" s="7"/>
      <c r="B57" s="85" t="s">
        <v>27</v>
      </c>
      <c r="C57" s="88" t="s">
        <v>429</v>
      </c>
      <c r="D57" s="105" t="s">
        <v>430</v>
      </c>
      <c r="E57" s="96"/>
      <c r="F57" s="96" t="str">
        <f>VLOOKUP($C57,W4_3!$C$6:$L$396,10,FALSE)</f>
        <v>Failure to address UIFWE and implement consequence management</v>
      </c>
      <c r="G57" s="96"/>
      <c r="H57" s="96"/>
      <c r="I57" s="96"/>
      <c r="J57" s="96"/>
      <c r="K57" s="96"/>
    </row>
    <row r="58" spans="1:11" x14ac:dyDescent="0.35">
      <c r="A58" s="7"/>
      <c r="B58" s="85" t="s">
        <v>27</v>
      </c>
      <c r="C58" s="88" t="s">
        <v>431</v>
      </c>
      <c r="D58" s="105" t="s">
        <v>432</v>
      </c>
      <c r="E58" s="96" t="str">
        <f>VLOOKUP($C58,W4_3!$C$6:$L$396,9,FALSE)</f>
        <v>Unfunded</v>
      </c>
      <c r="F58" s="96"/>
      <c r="G58" s="96"/>
      <c r="H58" s="96"/>
      <c r="I58" s="96"/>
      <c r="J58" s="96"/>
      <c r="K58" s="96"/>
    </row>
    <row r="59" spans="1:11" x14ac:dyDescent="0.35">
      <c r="A59" s="7"/>
      <c r="B59" s="85" t="s">
        <v>27</v>
      </c>
      <c r="C59" s="88" t="s">
        <v>433</v>
      </c>
      <c r="D59" s="105" t="s">
        <v>434</v>
      </c>
      <c r="E59" s="96"/>
      <c r="F59" s="96"/>
      <c r="G59" s="96"/>
      <c r="H59" s="96"/>
      <c r="I59" s="96"/>
      <c r="J59" s="96">
        <f>VLOOKUP($C59,W4_3!$C$6:$L$396,7,FALSE)</f>
        <v>543755787.37</v>
      </c>
      <c r="K59" s="96"/>
    </row>
    <row r="60" spans="1:11" x14ac:dyDescent="0.35">
      <c r="A60" s="7"/>
      <c r="B60" s="85" t="s">
        <v>27</v>
      </c>
      <c r="C60" s="88" t="s">
        <v>437</v>
      </c>
      <c r="D60" s="105" t="s">
        <v>438</v>
      </c>
      <c r="E60" s="96"/>
      <c r="F60" s="96"/>
      <c r="G60" s="96">
        <f>VLOOKUP($C60,W4_3!$C$6:$L$396,4,FALSE)</f>
        <v>10000000</v>
      </c>
      <c r="H60" s="96">
        <f>VLOOKUP($C60,W4_3!$C$6:$L$396,5,FALSE)</f>
        <v>34109453.310000002</v>
      </c>
      <c r="I60" s="96"/>
      <c r="J60" s="96"/>
      <c r="K60" s="96"/>
    </row>
    <row r="61" spans="1:11" x14ac:dyDescent="0.35">
      <c r="A61" s="7"/>
      <c r="B61" s="85" t="s">
        <v>27</v>
      </c>
      <c r="C61" s="88" t="s">
        <v>439</v>
      </c>
      <c r="D61" s="105" t="s">
        <v>440</v>
      </c>
      <c r="E61" s="96"/>
      <c r="F61" s="96"/>
      <c r="G61" s="96"/>
      <c r="H61" s="96">
        <f>VLOOKUP($C61,W4_3!$C$6:$L$396,5,FALSE)</f>
        <v>4554175.0944501152</v>
      </c>
      <c r="I61" s="96"/>
      <c r="J61" s="96"/>
      <c r="K61" s="96"/>
    </row>
    <row r="62" spans="1:11" x14ac:dyDescent="0.35">
      <c r="A62" s="7"/>
      <c r="B62" s="85" t="s">
        <v>27</v>
      </c>
      <c r="C62" s="88" t="s">
        <v>441</v>
      </c>
      <c r="D62" s="106" t="s">
        <v>442</v>
      </c>
      <c r="E62" s="96"/>
      <c r="F62" s="96" t="str">
        <f>VLOOKUP($C62,W4_3!$C$6:$L$396,10,FALSE)</f>
        <v>Failure to address UIFWE and implement consequence management</v>
      </c>
      <c r="G62" s="96"/>
      <c r="H62" s="96"/>
      <c r="I62" s="96"/>
      <c r="J62" s="96">
        <f>VLOOKUP($C62,W4_3!$C$6:$L$396,7,FALSE)</f>
        <v>327352444.21999997</v>
      </c>
      <c r="K62" s="96"/>
    </row>
    <row r="63" spans="1:11" x14ac:dyDescent="0.35">
      <c r="A63" s="7"/>
      <c r="B63" s="87" t="s">
        <v>27</v>
      </c>
      <c r="C63" s="88" t="s">
        <v>448</v>
      </c>
      <c r="D63" s="105" t="s">
        <v>449</v>
      </c>
      <c r="E63" s="96"/>
      <c r="F63" s="96"/>
      <c r="G63" s="96"/>
      <c r="H63" s="96">
        <f>VLOOKUP($C63,W4_3!$C$6:$L$396,5,FALSE)</f>
        <v>49251659.889999993</v>
      </c>
      <c r="I63" s="96">
        <f>VLOOKUP($C63,W4_3!$C$6:$L$396,6,FALSE)</f>
        <v>126326168.15000001</v>
      </c>
      <c r="J63" s="96"/>
      <c r="K63" s="96"/>
    </row>
    <row r="64" spans="1:11" x14ac:dyDescent="0.35">
      <c r="A64" s="7"/>
      <c r="B64" s="85" t="s">
        <v>27</v>
      </c>
      <c r="C64" s="88" t="s">
        <v>465</v>
      </c>
      <c r="D64" s="105" t="s">
        <v>466</v>
      </c>
      <c r="E64" s="96"/>
      <c r="F64" s="96" t="str">
        <f>VLOOKUP($C64,W4_3!$C$6:$L$396,10,FALSE)</f>
        <v>Failure to implement consequence management</v>
      </c>
      <c r="G64" s="96"/>
      <c r="H64" s="96"/>
      <c r="I64" s="96"/>
      <c r="J64" s="96"/>
      <c r="K64" s="96"/>
    </row>
    <row r="65" spans="1:11" x14ac:dyDescent="0.35">
      <c r="A65" s="7"/>
      <c r="B65" s="85" t="s">
        <v>27</v>
      </c>
      <c r="C65" s="88" t="s">
        <v>467</v>
      </c>
      <c r="D65" s="105" t="s">
        <v>468</v>
      </c>
      <c r="E65" s="96"/>
      <c r="F65" s="96"/>
      <c r="G65" s="96"/>
      <c r="H65" s="96"/>
      <c r="I65" s="96"/>
      <c r="J65" s="96"/>
      <c r="K65" s="96">
        <f>VLOOKUP($C65,W4_3!$C$6:$L$396,8,FALSE)</f>
        <v>123353000</v>
      </c>
    </row>
    <row r="66" spans="1:11" x14ac:dyDescent="0.35">
      <c r="A66" s="7"/>
      <c r="B66" s="87" t="s">
        <v>619</v>
      </c>
      <c r="C66" s="87"/>
      <c r="D66" s="98">
        <f>COUNTA(D55:D65)</f>
        <v>11</v>
      </c>
      <c r="E66" s="98">
        <f t="shared" ref="E66:K66" si="6">COUNTA(E55:E65)</f>
        <v>1</v>
      </c>
      <c r="F66" s="98">
        <f t="shared" si="6"/>
        <v>3</v>
      </c>
      <c r="G66" s="98">
        <f t="shared" si="6"/>
        <v>1</v>
      </c>
      <c r="H66" s="98">
        <f t="shared" si="6"/>
        <v>3</v>
      </c>
      <c r="I66" s="98">
        <f t="shared" si="6"/>
        <v>1</v>
      </c>
      <c r="J66" s="98">
        <f t="shared" si="6"/>
        <v>3</v>
      </c>
      <c r="K66" s="98">
        <f t="shared" si="6"/>
        <v>2</v>
      </c>
    </row>
    <row r="67" spans="1:11" x14ac:dyDescent="0.35">
      <c r="A67" s="7"/>
      <c r="B67" s="85" t="s">
        <v>27</v>
      </c>
      <c r="C67" s="88" t="s">
        <v>485</v>
      </c>
      <c r="D67" s="105" t="s">
        <v>486</v>
      </c>
      <c r="E67" s="96"/>
      <c r="F67" s="96" t="str">
        <f>VLOOKUP($C67,W4_3!$C$6:$L$396,10,FALSE)</f>
        <v>Failure to address UIFWE and implement consequence management</v>
      </c>
      <c r="G67" s="96"/>
      <c r="H67" s="96"/>
      <c r="I67" s="96"/>
      <c r="J67" s="96"/>
      <c r="K67" s="96"/>
    </row>
    <row r="68" spans="1:11" x14ac:dyDescent="0.35">
      <c r="A68" s="7"/>
      <c r="B68" s="85" t="s">
        <v>27</v>
      </c>
      <c r="C68" s="88" t="s">
        <v>489</v>
      </c>
      <c r="D68" s="105" t="s">
        <v>490</v>
      </c>
      <c r="E68" s="96"/>
      <c r="F68" s="96"/>
      <c r="G68" s="96">
        <f>VLOOKUP($C68,W4_3!$C$6:$L$396,4,FALSE)</f>
        <v>6000000</v>
      </c>
      <c r="H68" s="96"/>
      <c r="I68" s="96">
        <f>VLOOKUP($C68,W4_3!$C$6:$L$396,6,FALSE)</f>
        <v>29164872.079999998</v>
      </c>
      <c r="J68" s="96"/>
      <c r="K68" s="96"/>
    </row>
    <row r="69" spans="1:11" x14ac:dyDescent="0.35">
      <c r="A69" s="7"/>
      <c r="B69" s="85" t="s">
        <v>27</v>
      </c>
      <c r="C69" s="88" t="s">
        <v>498</v>
      </c>
      <c r="D69" s="105" t="s">
        <v>499</v>
      </c>
      <c r="E69" s="96"/>
      <c r="F69" s="96"/>
      <c r="G69" s="96"/>
      <c r="H69" s="96">
        <f>VLOOKUP($C69,W4_3!$C$6:$L$396,5,FALSE)</f>
        <v>103739637.66251612</v>
      </c>
      <c r="I69" s="96"/>
      <c r="J69" s="96"/>
      <c r="K69" s="96"/>
    </row>
    <row r="70" spans="1:11" x14ac:dyDescent="0.35">
      <c r="A70" s="7"/>
      <c r="B70" s="85" t="s">
        <v>27</v>
      </c>
      <c r="C70" s="88" t="s">
        <v>500</v>
      </c>
      <c r="D70" s="105" t="s">
        <v>501</v>
      </c>
      <c r="E70" s="96"/>
      <c r="F70" s="96" t="str">
        <f>VLOOKUP($C70,W4_3!$C$6:$L$396,10,FALSE)</f>
        <v>Failure to address UIFWE and implement consequence management</v>
      </c>
      <c r="G70" s="96"/>
      <c r="H70" s="96"/>
      <c r="I70" s="96"/>
      <c r="J70" s="96"/>
      <c r="K70" s="96"/>
    </row>
    <row r="71" spans="1:11" x14ac:dyDescent="0.35">
      <c r="A71" s="7"/>
      <c r="B71" s="85" t="s">
        <v>27</v>
      </c>
      <c r="C71" s="88" t="s">
        <v>502</v>
      </c>
      <c r="D71" s="105" t="s">
        <v>503</v>
      </c>
      <c r="E71" s="96"/>
      <c r="F71" s="96"/>
      <c r="G71" s="96">
        <f>VLOOKUP($C71,W4_3!$C$6:$L$396,4,FALSE)</f>
        <v>8000000</v>
      </c>
      <c r="H71" s="96">
        <f>VLOOKUP($C71,W4_3!$C$6:$L$396,5,FALSE)</f>
        <v>48718904.509928882</v>
      </c>
      <c r="I71" s="96">
        <f>VLOOKUP($C71,W4_3!$C$6:$L$396,6,FALSE)</f>
        <v>66198885.630000003</v>
      </c>
      <c r="J71" s="96"/>
      <c r="K71" s="96"/>
    </row>
    <row r="72" spans="1:11" x14ac:dyDescent="0.35">
      <c r="A72" s="7"/>
      <c r="B72" s="85" t="s">
        <v>42</v>
      </c>
      <c r="C72" s="88" t="s">
        <v>506</v>
      </c>
      <c r="D72" s="105" t="s">
        <v>507</v>
      </c>
      <c r="E72" s="96"/>
      <c r="F72" s="96"/>
      <c r="G72" s="96"/>
      <c r="H72" s="96"/>
      <c r="I72" s="96"/>
      <c r="J72" s="96"/>
      <c r="K72" s="96">
        <f>VLOOKUP($C72,W4_3!$C$6:$L$396,8,FALSE)</f>
        <v>869117000</v>
      </c>
    </row>
    <row r="73" spans="1:11" x14ac:dyDescent="0.35">
      <c r="A73" s="7"/>
      <c r="B73" s="85" t="s">
        <v>27</v>
      </c>
      <c r="C73" s="88" t="s">
        <v>509</v>
      </c>
      <c r="D73" s="105" t="s">
        <v>510</v>
      </c>
      <c r="E73" s="96"/>
      <c r="F73" s="96"/>
      <c r="G73" s="96">
        <f>VLOOKUP($C73,W4_3!$C$6:$L$396,4,FALSE)</f>
        <v>11000000</v>
      </c>
      <c r="H73" s="96">
        <f>VLOOKUP($C73,W4_3!$C$6:$L$396,5,FALSE)</f>
        <v>105499055.77394249</v>
      </c>
      <c r="I73" s="96"/>
      <c r="J73" s="96"/>
      <c r="K73" s="96"/>
    </row>
    <row r="74" spans="1:11" x14ac:dyDescent="0.35">
      <c r="A74" s="7"/>
      <c r="B74" s="85" t="s">
        <v>27</v>
      </c>
      <c r="C74" s="88" t="s">
        <v>511</v>
      </c>
      <c r="D74" s="105" t="s">
        <v>512</v>
      </c>
      <c r="E74" s="96"/>
      <c r="F74" s="96"/>
      <c r="G74" s="96">
        <f>VLOOKUP($C74,W4_3!$C$6:$L$396,4,FALSE)</f>
        <v>27000000</v>
      </c>
      <c r="H74" s="96">
        <f>VLOOKUP($C74,W4_3!$C$6:$L$396,5,FALSE)</f>
        <v>58976603.165883482</v>
      </c>
      <c r="I74" s="96">
        <f>VLOOKUP($C74,W4_3!$C$6:$L$396,6,FALSE)</f>
        <v>44624730.899999999</v>
      </c>
      <c r="J74" s="96"/>
      <c r="K74" s="96"/>
    </row>
    <row r="75" spans="1:11" x14ac:dyDescent="0.35">
      <c r="A75" s="7"/>
      <c r="B75" s="85" t="s">
        <v>42</v>
      </c>
      <c r="C75" s="88" t="s">
        <v>519</v>
      </c>
      <c r="D75" s="105" t="s">
        <v>520</v>
      </c>
      <c r="E75" s="96"/>
      <c r="F75" s="96" t="str">
        <f>VLOOKUP($C75,W4_3!$C$6:$L$396,10,FALSE)</f>
        <v xml:space="preserve">Failure to address UIFWE </v>
      </c>
      <c r="G75" s="96"/>
      <c r="H75" s="96"/>
      <c r="I75" s="96"/>
      <c r="J75" s="96"/>
      <c r="K75" s="96"/>
    </row>
    <row r="76" spans="1:11" x14ac:dyDescent="0.35">
      <c r="A76" s="7"/>
      <c r="B76" s="85" t="s">
        <v>27</v>
      </c>
      <c r="C76" s="88" t="s">
        <v>522</v>
      </c>
      <c r="D76" s="105" t="s">
        <v>523</v>
      </c>
      <c r="E76" s="96"/>
      <c r="F76" s="96" t="str">
        <f>VLOOKUP($C76,W4_3!$C$6:$L$396,10,FALSE)</f>
        <v>Failure to address UIFWE and implement consequence management</v>
      </c>
      <c r="G76" s="96"/>
      <c r="H76" s="96"/>
      <c r="I76" s="96"/>
      <c r="J76" s="96"/>
      <c r="K76" s="96"/>
    </row>
    <row r="77" spans="1:11" x14ac:dyDescent="0.35">
      <c r="A77" s="7"/>
      <c r="B77" s="85" t="s">
        <v>27</v>
      </c>
      <c r="C77" s="88" t="s">
        <v>524</v>
      </c>
      <c r="D77" s="105" t="s">
        <v>525</v>
      </c>
      <c r="E77" s="96"/>
      <c r="F77" s="96" t="str">
        <f>VLOOKUP($C77,W4_3!$C$6:$L$396,10,FALSE)</f>
        <v>Failure to implement consequence management</v>
      </c>
      <c r="G77" s="96">
        <f>VLOOKUP($C77,W4_3!$C$6:$L$396,4,FALSE)</f>
        <v>8000000</v>
      </c>
      <c r="H77" s="96"/>
      <c r="I77" s="96"/>
      <c r="J77" s="96"/>
      <c r="K77" s="96">
        <f>VLOOKUP($C77,W4_3!$C$6:$L$396,8,FALSE)</f>
        <v>401660000</v>
      </c>
    </row>
    <row r="78" spans="1:11" x14ac:dyDescent="0.35">
      <c r="A78" s="7"/>
      <c r="B78" s="85" t="s">
        <v>526</v>
      </c>
      <c r="C78" s="88" t="s">
        <v>527</v>
      </c>
      <c r="D78" s="105" t="s">
        <v>528</v>
      </c>
      <c r="E78" s="96"/>
      <c r="F78" s="96" t="str">
        <f>VLOOKUP($C78,W4_3!$C$6:$L$396,10,FALSE)</f>
        <v xml:space="preserve">Failure to address UIFWE </v>
      </c>
      <c r="G78" s="96"/>
      <c r="H78" s="96"/>
      <c r="I78" s="96"/>
      <c r="J78" s="96">
        <f>VLOOKUP($C78,W4_3!$C$6:$L$396,7,FALSE)</f>
        <v>843316091.58000004</v>
      </c>
      <c r="K78" s="96"/>
    </row>
    <row r="79" spans="1:11" x14ac:dyDescent="0.35">
      <c r="A79" s="7"/>
      <c r="B79" s="87" t="s">
        <v>620</v>
      </c>
      <c r="C79" s="87"/>
      <c r="D79" s="98">
        <f t="shared" ref="D79:K79" si="7">COUNTA(D67:D78)</f>
        <v>12</v>
      </c>
      <c r="E79" s="98">
        <f t="shared" si="7"/>
        <v>0</v>
      </c>
      <c r="F79" s="98">
        <f t="shared" si="7"/>
        <v>6</v>
      </c>
      <c r="G79" s="98">
        <f t="shared" si="7"/>
        <v>5</v>
      </c>
      <c r="H79" s="98">
        <f t="shared" si="7"/>
        <v>4</v>
      </c>
      <c r="I79" s="98">
        <f t="shared" si="7"/>
        <v>3</v>
      </c>
      <c r="J79" s="98">
        <f t="shared" si="7"/>
        <v>1</v>
      </c>
      <c r="K79" s="98">
        <f t="shared" si="7"/>
        <v>2</v>
      </c>
    </row>
    <row r="80" spans="1:11" x14ac:dyDescent="0.35">
      <c r="A80" s="7"/>
      <c r="B80" s="85" t="s">
        <v>27</v>
      </c>
      <c r="C80" s="88" t="s">
        <v>562</v>
      </c>
      <c r="D80" s="105" t="s">
        <v>563</v>
      </c>
      <c r="E80" s="96"/>
      <c r="F80" s="96" t="str">
        <f>VLOOKUP($C80,W4_3!$C$6:$L$396,10,FALSE)</f>
        <v>Failure to address UIFWE and implement consequence management</v>
      </c>
      <c r="G80" s="96"/>
      <c r="H80" s="96"/>
      <c r="I80" s="96"/>
      <c r="J80" s="96"/>
      <c r="K80" s="96"/>
    </row>
    <row r="81" spans="1:11" x14ac:dyDescent="0.35">
      <c r="A81" s="7"/>
      <c r="B81" s="85" t="s">
        <v>27</v>
      </c>
      <c r="C81" s="88" t="s">
        <v>590</v>
      </c>
      <c r="D81" s="105" t="s">
        <v>591</v>
      </c>
      <c r="E81" s="96"/>
      <c r="F81" s="96" t="str">
        <f>VLOOKUP($C81,W4_3!$C$6:$L$396,10,FALSE)</f>
        <v>Failure to address UIFWE and implement consequence management</v>
      </c>
      <c r="G81" s="96"/>
      <c r="H81" s="96"/>
      <c r="I81" s="96"/>
      <c r="J81" s="96"/>
      <c r="K81" s="96"/>
    </row>
    <row r="82" spans="1:11" x14ac:dyDescent="0.35">
      <c r="A82" s="7"/>
      <c r="B82" s="85" t="s">
        <v>27</v>
      </c>
      <c r="C82" s="88" t="s">
        <v>594</v>
      </c>
      <c r="D82" s="105" t="s">
        <v>595</v>
      </c>
      <c r="E82" s="96"/>
      <c r="F82" s="96" t="str">
        <f>VLOOKUP($C82,W4_3!$C$6:$L$396,10,FALSE)</f>
        <v>Failure to address UIFWE and implement consequence management</v>
      </c>
      <c r="G82" s="96"/>
      <c r="H82" s="96"/>
      <c r="I82" s="96"/>
      <c r="J82" s="96"/>
      <c r="K82" s="96"/>
    </row>
    <row r="83" spans="1:11" x14ac:dyDescent="0.35">
      <c r="A83" s="7"/>
      <c r="B83" s="87" t="s">
        <v>621</v>
      </c>
      <c r="C83" s="87"/>
      <c r="D83" s="99">
        <f>COUNTA(D80:D82)</f>
        <v>3</v>
      </c>
      <c r="E83" s="99">
        <f t="shared" ref="E83:K83" si="8">COUNTA(E80:E82)</f>
        <v>0</v>
      </c>
      <c r="F83" s="99">
        <f t="shared" si="8"/>
        <v>3</v>
      </c>
      <c r="G83" s="99">
        <f t="shared" si="8"/>
        <v>0</v>
      </c>
      <c r="H83" s="99">
        <f t="shared" si="8"/>
        <v>0</v>
      </c>
      <c r="I83" s="99">
        <f t="shared" si="8"/>
        <v>0</v>
      </c>
      <c r="J83" s="99">
        <f t="shared" si="8"/>
        <v>0</v>
      </c>
      <c r="K83" s="99">
        <f t="shared" si="8"/>
        <v>0</v>
      </c>
    </row>
    <row r="84" spans="1:11" x14ac:dyDescent="0.35">
      <c r="A84" s="7"/>
      <c r="B84" s="85"/>
      <c r="C84" s="88" t="s">
        <v>21</v>
      </c>
      <c r="D84" s="105"/>
      <c r="E84" s="96"/>
      <c r="F84" s="107"/>
      <c r="G84" s="96"/>
      <c r="H84" s="96"/>
      <c r="I84" s="96"/>
      <c r="J84" s="96"/>
      <c r="K84" s="96"/>
    </row>
    <row r="85" spans="1:11" x14ac:dyDescent="0.35">
      <c r="A85" s="44"/>
      <c r="B85" s="89" t="s">
        <v>600</v>
      </c>
      <c r="C85" s="90"/>
      <c r="D85" s="100">
        <f t="shared" ref="D85:K85" si="9">D12+D29+D36+D44+D50+D54+D66+D79+D83</f>
        <v>69</v>
      </c>
      <c r="E85" s="100">
        <f t="shared" si="9"/>
        <v>12</v>
      </c>
      <c r="F85" s="100">
        <f t="shared" si="9"/>
        <v>39</v>
      </c>
      <c r="G85" s="100">
        <f t="shared" si="9"/>
        <v>13</v>
      </c>
      <c r="H85" s="100">
        <f t="shared" si="9"/>
        <v>16</v>
      </c>
      <c r="I85" s="100">
        <f t="shared" si="9"/>
        <v>13</v>
      </c>
      <c r="J85" s="100">
        <f t="shared" si="9"/>
        <v>18</v>
      </c>
      <c r="K85" s="100">
        <f t="shared" si="9"/>
        <v>13</v>
      </c>
    </row>
    <row r="86" spans="1:11" x14ac:dyDescent="0.35">
      <c r="A86" s="19" t="s">
        <v>602</v>
      </c>
      <c r="B86" s="8"/>
      <c r="C86" s="38"/>
      <c r="D86" s="38"/>
      <c r="E86" s="35"/>
      <c r="F86" s="35"/>
      <c r="G86" s="35"/>
      <c r="H86" s="35"/>
      <c r="I86" s="35"/>
      <c r="J86" s="35"/>
      <c r="K86" s="35"/>
    </row>
    <row r="87" spans="1:11" x14ac:dyDescent="0.35">
      <c r="A87" s="19" t="s">
        <v>603</v>
      </c>
      <c r="B87" s="8"/>
      <c r="C87" s="38"/>
      <c r="D87" s="38"/>
      <c r="E87" s="35"/>
      <c r="F87" s="35"/>
      <c r="G87" s="35"/>
      <c r="H87" s="35"/>
      <c r="I87" s="35"/>
      <c r="J87" s="35"/>
      <c r="K87" s="35"/>
    </row>
    <row r="88" spans="1:11" x14ac:dyDescent="0.35">
      <c r="A88" s="19" t="s">
        <v>14</v>
      </c>
      <c r="B88" s="8"/>
      <c r="C88" s="38"/>
      <c r="D88" s="38"/>
      <c r="E88" s="35"/>
      <c r="F88" s="35"/>
      <c r="G88" s="35"/>
      <c r="H88" s="35"/>
      <c r="I88" s="35"/>
      <c r="J88" s="35"/>
      <c r="K88" s="35"/>
    </row>
    <row r="89" spans="1:11" x14ac:dyDescent="0.35">
      <c r="B89" s="8"/>
      <c r="C89" s="38"/>
      <c r="D89" s="38"/>
      <c r="E89" s="35"/>
      <c r="F89" s="35"/>
      <c r="G89" s="35"/>
      <c r="H89" s="35"/>
      <c r="I89" s="35"/>
      <c r="J89" s="35"/>
      <c r="K89" s="35"/>
    </row>
    <row r="90" spans="1:11" x14ac:dyDescent="0.35">
      <c r="B90" s="8"/>
      <c r="C90" s="38"/>
      <c r="D90" s="38"/>
      <c r="E90" s="35"/>
      <c r="F90" s="35"/>
      <c r="G90" s="35"/>
      <c r="H90" s="35"/>
      <c r="I90" s="35"/>
      <c r="J90" s="35"/>
      <c r="K90" s="35"/>
    </row>
  </sheetData>
  <mergeCells count="2">
    <mergeCell ref="J2:K2"/>
    <mergeCell ref="G2:I2"/>
  </mergeCells>
  <conditionalFormatting sqref="B3:B7 B9 B14:B19 B21 B23:B28 B30:B35 B39:B40 B42 B46 B49 B52:B53 B55:B63 B65 B68 B70:B74 B76:B78 B80 B82 B84 B86:B90">
    <cfRule type="cellIs" dxfId="10" priority="10" stopIfTrue="1" operator="equal">
      <formula>B2</formula>
    </cfRule>
  </conditionalFormatting>
  <conditionalFormatting sqref="B8 B10:B13 B20 B22 B41 B47:B48 B64 B69 B75 B81">
    <cfRule type="cellIs" dxfId="9" priority="31" stopIfTrue="1" operator="equal">
      <formula>#REF!</formula>
    </cfRule>
  </conditionalFormatting>
  <conditionalFormatting sqref="B29">
    <cfRule type="cellIs" dxfId="8" priority="2" stopIfTrue="1" operator="equal">
      <formula>#REF!</formula>
    </cfRule>
  </conditionalFormatting>
  <conditionalFormatting sqref="B36:B38">
    <cfRule type="cellIs" dxfId="7" priority="3" stopIfTrue="1" operator="equal">
      <formula>#REF!</formula>
    </cfRule>
  </conditionalFormatting>
  <conditionalFormatting sqref="B43:B44">
    <cfRule type="cellIs" dxfId="6" priority="4" stopIfTrue="1" operator="equal">
      <formula>#REF!</formula>
    </cfRule>
  </conditionalFormatting>
  <conditionalFormatting sqref="B45">
    <cfRule type="cellIs" dxfId="5" priority="11" stopIfTrue="1" operator="equal">
      <formula>B43</formula>
    </cfRule>
  </conditionalFormatting>
  <conditionalFormatting sqref="B50:B51">
    <cfRule type="cellIs" dxfId="4" priority="5" stopIfTrue="1" operator="equal">
      <formula>#REF!</formula>
    </cfRule>
  </conditionalFormatting>
  <conditionalFormatting sqref="B54">
    <cfRule type="cellIs" dxfId="3" priority="6" stopIfTrue="1" operator="equal">
      <formula>#REF!</formula>
    </cfRule>
  </conditionalFormatting>
  <conditionalFormatting sqref="B66:B67">
    <cfRule type="cellIs" dxfId="2" priority="7" stopIfTrue="1" operator="equal">
      <formula>#REF!</formula>
    </cfRule>
  </conditionalFormatting>
  <conditionalFormatting sqref="B79">
    <cfRule type="cellIs" dxfId="1" priority="8" stopIfTrue="1" operator="equal">
      <formula>#REF!</formula>
    </cfRule>
  </conditionalFormatting>
  <conditionalFormatting sqref="B83 B85">
    <cfRule type="cellIs" dxfId="0" priority="12" stopIfTrue="1" operator="equal">
      <formula>#REF!</formula>
    </cfRule>
  </conditionalFormatting>
  <pageMargins left="0.7" right="0.7" top="0.75" bottom="0.75" header="0.3" footer="0.3"/>
  <ignoredErrors>
    <ignoredError sqref="G88:K88 I86:K87 J62 K32 J39:J40 J46 G37 G74:I74 G48 K47 J30:K30 K34:K35 J42 G52 K51 J53 J59 J54:J55 K56 G60:H60 K65 H61 H63:I63 G68 I68 G71:I71 H69 K72 G73:H73 G77 J78 K77 J29 F29 F44 F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5E06DA9B73A49A4FECF2D3C586E48" ma:contentTypeVersion="3" ma:contentTypeDescription="Create a new document." ma:contentTypeScope="" ma:versionID="b30e38033aad9e12dc38a3dc11c20da0">
  <xsd:schema xmlns:xsd="http://www.w3.org/2001/XMLSchema" xmlns:xs="http://www.w3.org/2001/XMLSchema" xmlns:p="http://schemas.microsoft.com/office/2006/metadata/properties" xmlns:ns2="f9f56358-7799-453b-8475-2c95b0507ff6" targetNamespace="http://schemas.microsoft.com/office/2006/metadata/properties" ma:root="true" ma:fieldsID="b0f6f1c30da81a62338fce5e1871a7e3" ns2:_="">
    <xsd:import namespace="f9f56358-7799-453b-8475-2c95b0507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6358-7799-453b-8475-2c95b0507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AB2CD7-E082-49BE-B422-35797FEC62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62530C-D76C-494E-A062-1FD63E559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f56358-7799-453b-8475-2c95b0507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8F5184-B699-413F-BD78-316A25034F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Province Count</vt:lpstr>
      <vt:lpstr>W4_3</vt:lpstr>
      <vt:lpstr>W4_4</vt:lpstr>
      <vt:lpstr>Affected Municipalities by s216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Makhale</dc:creator>
  <cp:lastModifiedBy>Wayne McComans</cp:lastModifiedBy>
  <dcterms:created xsi:type="dcterms:W3CDTF">2026-02-25T11:15:00Z</dcterms:created>
  <dcterms:modified xsi:type="dcterms:W3CDTF">2026-07-06T16:50:03Z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0x010100BA35E06DA9B73A49A4FECF2D3C586E48</vt:lpwstr>
  </property>
</Properties>
</file>